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workbookProtection workbookPassword="C49E" lockStructure="1"/>
  <bookViews>
    <workbookView xWindow="2865" yWindow="600" windowWidth="28800" windowHeight="13620" tabRatio="500"/>
  </bookViews>
  <sheets>
    <sheet name="EOF" sheetId="1" r:id="rId1"/>
    <sheet name="Price List" sheetId="2" r:id="rId2"/>
    <sheet name="1st Ship" sheetId="3" r:id="rId3"/>
    <sheet name="2nd Ship" sheetId="4" r:id="rId4"/>
    <sheet name="3rd Ship" sheetId="5" r:id="rId5"/>
    <sheet name="4th Ship" sheetId="6" r:id="rId6"/>
  </sheets>
  <definedNames>
    <definedName name="_xlnm._FilterDatabase" localSheetId="2" hidden="1">'1st Ship'!$C$1:$C$270</definedName>
    <definedName name="_xlnm._FilterDatabase" localSheetId="3" hidden="1">'2nd Ship'!$C$1:$C$270</definedName>
    <definedName name="_xlnm._FilterDatabase" localSheetId="4" hidden="1">'3rd Ship'!$C$1:$C$345</definedName>
    <definedName name="_xlnm._FilterDatabase" localSheetId="5" hidden="1">'4th Ship'!$C$1:$C$269</definedName>
    <definedName name="_xlnm._FilterDatabase" localSheetId="0" hidden="1">EOF!$L$27:$L$283</definedName>
  </definedNames>
  <calcPr calcId="179021" concurrentCalc="0"/>
</workbook>
</file>

<file path=xl/calcChain.xml><?xml version="1.0" encoding="utf-8"?>
<calcChain xmlns="http://schemas.openxmlformats.org/spreadsheetml/2006/main">
  <c r="J28" i="1" l="1"/>
  <c r="D28" i="1"/>
  <c r="K28" i="1"/>
  <c r="J29" i="1"/>
  <c r="D29" i="1"/>
  <c r="K29" i="1"/>
  <c r="J30" i="1"/>
  <c r="D30" i="1"/>
  <c r="K30" i="1"/>
  <c r="J31" i="1"/>
  <c r="D31" i="1"/>
  <c r="K31" i="1"/>
  <c r="J32" i="1"/>
  <c r="D32" i="1"/>
  <c r="K32" i="1"/>
  <c r="J33" i="1"/>
  <c r="D33" i="1"/>
  <c r="K33" i="1"/>
  <c r="J34" i="1"/>
  <c r="D34" i="1"/>
  <c r="K34" i="1"/>
  <c r="J35" i="1"/>
  <c r="D35" i="1"/>
  <c r="K35" i="1"/>
  <c r="J36" i="1"/>
  <c r="D36" i="1"/>
  <c r="K36" i="1"/>
  <c r="J37" i="1"/>
  <c r="D37" i="1"/>
  <c r="K37" i="1"/>
  <c r="J38" i="1"/>
  <c r="D38" i="1"/>
  <c r="K38" i="1"/>
  <c r="J39" i="1"/>
  <c r="D39" i="1"/>
  <c r="K39" i="1"/>
  <c r="J40" i="1"/>
  <c r="D40" i="1"/>
  <c r="K40" i="1"/>
  <c r="J41" i="1"/>
  <c r="D41" i="1"/>
  <c r="K41" i="1"/>
  <c r="J42" i="1"/>
  <c r="D42" i="1"/>
  <c r="K42" i="1"/>
  <c r="J43" i="1"/>
  <c r="D43" i="1"/>
  <c r="K43" i="1"/>
  <c r="J44" i="1"/>
  <c r="D44" i="1"/>
  <c r="K44" i="1"/>
  <c r="J45" i="1"/>
  <c r="D45" i="1"/>
  <c r="K45" i="1"/>
  <c r="J46" i="1"/>
  <c r="D46" i="1"/>
  <c r="K46" i="1"/>
  <c r="J47" i="1"/>
  <c r="D47" i="1"/>
  <c r="K47" i="1"/>
  <c r="J48" i="1"/>
  <c r="D48" i="1"/>
  <c r="K48" i="1"/>
  <c r="J49" i="1"/>
  <c r="D49" i="1"/>
  <c r="K49" i="1"/>
  <c r="J50" i="1"/>
  <c r="D50" i="1"/>
  <c r="K50" i="1"/>
  <c r="J51" i="1"/>
  <c r="D51" i="1"/>
  <c r="K51" i="1"/>
  <c r="J52" i="1"/>
  <c r="D52" i="1"/>
  <c r="K52" i="1"/>
  <c r="J53" i="1"/>
  <c r="D53" i="1"/>
  <c r="K53" i="1"/>
  <c r="J54" i="1"/>
  <c r="D54" i="1"/>
  <c r="K54" i="1"/>
  <c r="J56" i="1"/>
  <c r="D56" i="1"/>
  <c r="K56" i="1"/>
  <c r="J57" i="1"/>
  <c r="D57" i="1"/>
  <c r="K57" i="1"/>
  <c r="J58" i="1"/>
  <c r="D58" i="1"/>
  <c r="K58" i="1"/>
  <c r="J59" i="1"/>
  <c r="D59" i="1"/>
  <c r="K59" i="1"/>
  <c r="J60" i="1"/>
  <c r="D60" i="1"/>
  <c r="K60" i="1"/>
  <c r="J61" i="1"/>
  <c r="D61" i="1"/>
  <c r="K61" i="1"/>
  <c r="J62" i="1"/>
  <c r="D62" i="1"/>
  <c r="K62" i="1"/>
  <c r="J63" i="1"/>
  <c r="D63" i="1"/>
  <c r="K63" i="1"/>
  <c r="J64" i="1"/>
  <c r="D64" i="1"/>
  <c r="K64" i="1"/>
  <c r="J65" i="1"/>
  <c r="D65" i="1"/>
  <c r="K65" i="1"/>
  <c r="J66" i="1"/>
  <c r="D66" i="1"/>
  <c r="K66" i="1"/>
  <c r="J67" i="1"/>
  <c r="D67" i="1"/>
  <c r="K67" i="1"/>
  <c r="J68" i="1"/>
  <c r="D68" i="1"/>
  <c r="K68" i="1"/>
  <c r="J69" i="1"/>
  <c r="D69" i="1"/>
  <c r="K69" i="1"/>
  <c r="J70" i="1"/>
  <c r="D70" i="1"/>
  <c r="K70" i="1"/>
  <c r="J71" i="1"/>
  <c r="D71" i="1"/>
  <c r="K71" i="1"/>
  <c r="J72" i="1"/>
  <c r="D72" i="1"/>
  <c r="K72" i="1"/>
  <c r="J73" i="1"/>
  <c r="D73" i="1"/>
  <c r="K73" i="1"/>
  <c r="J74" i="1"/>
  <c r="D74" i="1"/>
  <c r="K74" i="1"/>
  <c r="J75" i="1"/>
  <c r="D75" i="1"/>
  <c r="K75" i="1"/>
  <c r="J76" i="1"/>
  <c r="D76" i="1"/>
  <c r="K76" i="1"/>
  <c r="J77" i="1"/>
  <c r="D77" i="1"/>
  <c r="K77" i="1"/>
  <c r="J78" i="1"/>
  <c r="D78" i="1"/>
  <c r="K78" i="1"/>
  <c r="J79" i="1"/>
  <c r="D79" i="1"/>
  <c r="K79" i="1"/>
  <c r="J80" i="1"/>
  <c r="D80" i="1"/>
  <c r="K80" i="1"/>
  <c r="J82" i="1"/>
  <c r="D82" i="1"/>
  <c r="K82" i="1"/>
  <c r="J83" i="1"/>
  <c r="D83" i="1"/>
  <c r="K83" i="1"/>
  <c r="J84" i="1"/>
  <c r="D84" i="1"/>
  <c r="K84" i="1"/>
  <c r="J85" i="1"/>
  <c r="D85" i="1"/>
  <c r="K85" i="1"/>
  <c r="J86" i="1"/>
  <c r="D86" i="1"/>
  <c r="K86" i="1"/>
  <c r="J87" i="1"/>
  <c r="D87" i="1"/>
  <c r="K87" i="1"/>
  <c r="J88" i="1"/>
  <c r="D88" i="1"/>
  <c r="K88" i="1"/>
  <c r="J89" i="1"/>
  <c r="D89" i="1"/>
  <c r="K89" i="1"/>
  <c r="J90" i="1"/>
  <c r="D90" i="1"/>
  <c r="K90" i="1"/>
  <c r="J91" i="1"/>
  <c r="D91" i="1"/>
  <c r="K91" i="1"/>
  <c r="J92" i="1"/>
  <c r="D92" i="1"/>
  <c r="K92" i="1"/>
  <c r="J93" i="1"/>
  <c r="D93" i="1"/>
  <c r="K93" i="1"/>
  <c r="J95" i="1"/>
  <c r="D95" i="1"/>
  <c r="K95" i="1"/>
  <c r="J96" i="1"/>
  <c r="D96" i="1"/>
  <c r="K96" i="1"/>
  <c r="J98" i="1"/>
  <c r="D98" i="1"/>
  <c r="K98" i="1"/>
  <c r="J99" i="1"/>
  <c r="D99" i="1"/>
  <c r="K99" i="1"/>
  <c r="J100" i="1"/>
  <c r="D100" i="1"/>
  <c r="K100" i="1"/>
  <c r="J101" i="1"/>
  <c r="D101" i="1"/>
  <c r="K101" i="1"/>
  <c r="J102" i="1"/>
  <c r="D102" i="1"/>
  <c r="K102" i="1"/>
  <c r="J103" i="1"/>
  <c r="D103" i="1"/>
  <c r="K103" i="1"/>
  <c r="J104" i="1"/>
  <c r="D104" i="1"/>
  <c r="K104" i="1"/>
  <c r="J105" i="1"/>
  <c r="D105" i="1"/>
  <c r="K105" i="1"/>
  <c r="J106" i="1"/>
  <c r="D106" i="1"/>
  <c r="K106" i="1"/>
  <c r="J107" i="1"/>
  <c r="D107" i="1"/>
  <c r="K107" i="1"/>
  <c r="J108" i="1"/>
  <c r="D108" i="1"/>
  <c r="K108" i="1"/>
  <c r="J109" i="1"/>
  <c r="D109" i="1"/>
  <c r="K109" i="1"/>
  <c r="J110" i="1"/>
  <c r="D110" i="1"/>
  <c r="K110" i="1"/>
  <c r="J111" i="1"/>
  <c r="D111" i="1"/>
  <c r="K111" i="1"/>
  <c r="J113" i="1"/>
  <c r="D113" i="1"/>
  <c r="K113" i="1"/>
  <c r="J114" i="1"/>
  <c r="D114" i="1"/>
  <c r="K114" i="1"/>
  <c r="J115" i="1"/>
  <c r="D115" i="1"/>
  <c r="K115" i="1"/>
  <c r="J116" i="1"/>
  <c r="D116" i="1"/>
  <c r="K116" i="1"/>
  <c r="J117" i="1"/>
  <c r="D117" i="1"/>
  <c r="K117" i="1"/>
  <c r="J118" i="1"/>
  <c r="D118" i="1"/>
  <c r="K118" i="1"/>
  <c r="J119" i="1"/>
  <c r="D119" i="1"/>
  <c r="K119" i="1"/>
  <c r="J120" i="1"/>
  <c r="D120" i="1"/>
  <c r="K120" i="1"/>
  <c r="J121" i="1"/>
  <c r="D121" i="1"/>
  <c r="K121" i="1"/>
  <c r="J122" i="1"/>
  <c r="D122" i="1"/>
  <c r="K122" i="1"/>
  <c r="J123" i="1"/>
  <c r="D123" i="1"/>
  <c r="K123" i="1"/>
  <c r="J124" i="1"/>
  <c r="D124" i="1"/>
  <c r="K124" i="1"/>
  <c r="J125" i="1"/>
  <c r="D125" i="1"/>
  <c r="K125" i="1"/>
  <c r="J126" i="1"/>
  <c r="D126" i="1"/>
  <c r="K126" i="1"/>
  <c r="J127" i="1"/>
  <c r="D127" i="1"/>
  <c r="K127" i="1"/>
  <c r="J128" i="1"/>
  <c r="D128" i="1"/>
  <c r="K128" i="1"/>
  <c r="J129" i="1"/>
  <c r="D129" i="1"/>
  <c r="K129" i="1"/>
  <c r="J130" i="1"/>
  <c r="D130" i="1"/>
  <c r="K130" i="1"/>
  <c r="J131" i="1"/>
  <c r="D131" i="1"/>
  <c r="K131" i="1"/>
  <c r="J132" i="1"/>
  <c r="D132" i="1"/>
  <c r="K132" i="1"/>
  <c r="J133" i="1"/>
  <c r="D133" i="1"/>
  <c r="K133" i="1"/>
  <c r="J134" i="1"/>
  <c r="D134" i="1"/>
  <c r="K134" i="1"/>
  <c r="J135" i="1"/>
  <c r="D135" i="1"/>
  <c r="K135" i="1"/>
  <c r="J136" i="1"/>
  <c r="D136" i="1"/>
  <c r="K136" i="1"/>
  <c r="J137" i="1"/>
  <c r="D137" i="1"/>
  <c r="K137" i="1"/>
  <c r="J138" i="1"/>
  <c r="D138" i="1"/>
  <c r="K138" i="1"/>
  <c r="J140" i="1"/>
  <c r="D140" i="1"/>
  <c r="K140" i="1"/>
  <c r="J141" i="1"/>
  <c r="D141" i="1"/>
  <c r="K141" i="1"/>
  <c r="J142" i="1"/>
  <c r="D142" i="1"/>
  <c r="K142" i="1"/>
  <c r="J143" i="1"/>
  <c r="D143" i="1"/>
  <c r="K143" i="1"/>
  <c r="J144" i="1"/>
  <c r="D144" i="1"/>
  <c r="K144" i="1"/>
  <c r="J145" i="1"/>
  <c r="D145" i="1"/>
  <c r="K145" i="1"/>
  <c r="J146" i="1"/>
  <c r="D146" i="1"/>
  <c r="K146" i="1"/>
  <c r="J147" i="1"/>
  <c r="D147" i="1"/>
  <c r="K147" i="1"/>
  <c r="J148" i="1"/>
  <c r="D148" i="1"/>
  <c r="K148" i="1"/>
  <c r="J149" i="1"/>
  <c r="D149" i="1"/>
  <c r="K149" i="1"/>
  <c r="J150" i="1"/>
  <c r="D150" i="1"/>
  <c r="K150" i="1"/>
  <c r="J151" i="1"/>
  <c r="D151" i="1"/>
  <c r="K151" i="1"/>
  <c r="J152" i="1"/>
  <c r="D152" i="1"/>
  <c r="K152" i="1"/>
  <c r="J153" i="1"/>
  <c r="D153" i="1"/>
  <c r="K153" i="1"/>
  <c r="J154" i="1"/>
  <c r="D154" i="1"/>
  <c r="K154" i="1"/>
  <c r="J155" i="1"/>
  <c r="D155" i="1"/>
  <c r="K155" i="1"/>
  <c r="J156" i="1"/>
  <c r="D156" i="1"/>
  <c r="K156" i="1"/>
  <c r="J157" i="1"/>
  <c r="D157" i="1"/>
  <c r="K157" i="1"/>
  <c r="J158" i="1"/>
  <c r="D158" i="1"/>
  <c r="K158" i="1"/>
  <c r="J159" i="1"/>
  <c r="D159" i="1"/>
  <c r="K159" i="1"/>
  <c r="J160" i="1"/>
  <c r="D160" i="1"/>
  <c r="K160" i="1"/>
  <c r="J161" i="1"/>
  <c r="D161" i="1"/>
  <c r="K161" i="1"/>
  <c r="J162" i="1"/>
  <c r="D162" i="1"/>
  <c r="K162" i="1"/>
  <c r="J163" i="1"/>
  <c r="D163" i="1"/>
  <c r="K163" i="1"/>
  <c r="J164" i="1"/>
  <c r="D164" i="1"/>
  <c r="K164" i="1"/>
  <c r="J165" i="1"/>
  <c r="D165" i="1"/>
  <c r="K165" i="1"/>
  <c r="J166" i="1"/>
  <c r="D166" i="1"/>
  <c r="K166" i="1"/>
  <c r="J167" i="1"/>
  <c r="D167" i="1"/>
  <c r="K167" i="1"/>
  <c r="J168" i="1"/>
  <c r="D168" i="1"/>
  <c r="K168" i="1"/>
  <c r="J169" i="1"/>
  <c r="D169" i="1"/>
  <c r="K169" i="1"/>
  <c r="J170" i="1"/>
  <c r="D170" i="1"/>
  <c r="K170" i="1"/>
  <c r="J171" i="1"/>
  <c r="D171" i="1"/>
  <c r="K171" i="1"/>
  <c r="J173" i="1"/>
  <c r="D173" i="1"/>
  <c r="K173" i="1"/>
  <c r="J174" i="1"/>
  <c r="D174" i="1"/>
  <c r="K174" i="1"/>
  <c r="J175" i="1"/>
  <c r="D175" i="1"/>
  <c r="K175" i="1"/>
  <c r="J176" i="1"/>
  <c r="D176" i="1"/>
  <c r="K176" i="1"/>
  <c r="J177" i="1"/>
  <c r="D177" i="1"/>
  <c r="K177" i="1"/>
  <c r="J178" i="1"/>
  <c r="D178" i="1"/>
  <c r="K178" i="1"/>
  <c r="J179" i="1"/>
  <c r="D179" i="1"/>
  <c r="K179" i="1"/>
  <c r="J180" i="1"/>
  <c r="D180" i="1"/>
  <c r="K180" i="1"/>
  <c r="J181" i="1"/>
  <c r="D181" i="1"/>
  <c r="K181" i="1"/>
  <c r="J182" i="1"/>
  <c r="D182" i="1"/>
  <c r="K182" i="1"/>
  <c r="J183" i="1"/>
  <c r="D183" i="1"/>
  <c r="K183" i="1"/>
  <c r="J184" i="1"/>
  <c r="D184" i="1"/>
  <c r="K184" i="1"/>
  <c r="J185" i="1"/>
  <c r="D185" i="1"/>
  <c r="K185" i="1"/>
  <c r="J186" i="1"/>
  <c r="D186" i="1"/>
  <c r="K186" i="1"/>
  <c r="J187" i="1"/>
  <c r="D187" i="1"/>
  <c r="K187" i="1"/>
  <c r="J188" i="1"/>
  <c r="D188" i="1"/>
  <c r="K188" i="1"/>
  <c r="J189" i="1"/>
  <c r="D189" i="1"/>
  <c r="K189" i="1"/>
  <c r="J190" i="1"/>
  <c r="D190" i="1"/>
  <c r="K190" i="1"/>
  <c r="J191" i="1"/>
  <c r="D191" i="1"/>
  <c r="K191" i="1"/>
  <c r="J192" i="1"/>
  <c r="D192" i="1"/>
  <c r="K192" i="1"/>
  <c r="J193" i="1"/>
  <c r="D193" i="1"/>
  <c r="K193" i="1"/>
  <c r="J194" i="1"/>
  <c r="D194" i="1"/>
  <c r="K194" i="1"/>
  <c r="J195" i="1"/>
  <c r="D195" i="1"/>
  <c r="K195" i="1"/>
  <c r="J196" i="1"/>
  <c r="D196" i="1"/>
  <c r="K196" i="1"/>
  <c r="J197" i="1"/>
  <c r="D197" i="1"/>
  <c r="K197" i="1"/>
  <c r="J198" i="1"/>
  <c r="D198" i="1"/>
  <c r="K198" i="1"/>
  <c r="J199" i="1"/>
  <c r="D199" i="1"/>
  <c r="K199" i="1"/>
  <c r="J200" i="1"/>
  <c r="D200" i="1"/>
  <c r="K200" i="1"/>
  <c r="J201" i="1"/>
  <c r="D201" i="1"/>
  <c r="K201" i="1"/>
  <c r="J203" i="1"/>
  <c r="D203" i="1"/>
  <c r="K203" i="1"/>
  <c r="J204" i="1"/>
  <c r="D204" i="1"/>
  <c r="K204" i="1"/>
  <c r="J205" i="1"/>
  <c r="D205" i="1"/>
  <c r="K205" i="1"/>
  <c r="J206" i="1"/>
  <c r="D206" i="1"/>
  <c r="K206" i="1"/>
  <c r="J207" i="1"/>
  <c r="D207" i="1"/>
  <c r="K207" i="1"/>
  <c r="J208" i="1"/>
  <c r="D208" i="1"/>
  <c r="K208" i="1"/>
  <c r="J209" i="1"/>
  <c r="D209" i="1"/>
  <c r="K209" i="1"/>
  <c r="J210" i="1"/>
  <c r="D210" i="1"/>
  <c r="K210" i="1"/>
  <c r="J211" i="1"/>
  <c r="D211" i="1"/>
  <c r="K211" i="1"/>
  <c r="J212" i="1"/>
  <c r="D212" i="1"/>
  <c r="K212" i="1"/>
  <c r="J213" i="1"/>
  <c r="D213" i="1"/>
  <c r="K213" i="1"/>
  <c r="J214" i="1"/>
  <c r="D214" i="1"/>
  <c r="K214" i="1"/>
  <c r="J215" i="1"/>
  <c r="D215" i="1"/>
  <c r="K215" i="1"/>
  <c r="J216" i="1"/>
  <c r="D216" i="1"/>
  <c r="K216" i="1"/>
  <c r="J217" i="1"/>
  <c r="D217" i="1"/>
  <c r="K217" i="1"/>
  <c r="J219" i="1"/>
  <c r="D219" i="1"/>
  <c r="K219" i="1"/>
  <c r="J220" i="1"/>
  <c r="D220" i="1"/>
  <c r="K220" i="1"/>
  <c r="J221" i="1"/>
  <c r="D221" i="1"/>
  <c r="K221" i="1"/>
  <c r="J222" i="1"/>
  <c r="D222" i="1"/>
  <c r="K222" i="1"/>
  <c r="J223" i="1"/>
  <c r="D223" i="1"/>
  <c r="K223" i="1"/>
  <c r="J224" i="1"/>
  <c r="D224" i="1"/>
  <c r="K224" i="1"/>
  <c r="J225" i="1"/>
  <c r="D225" i="1"/>
  <c r="K225" i="1"/>
  <c r="J226" i="1"/>
  <c r="D226" i="1"/>
  <c r="K226" i="1"/>
  <c r="J227" i="1"/>
  <c r="D227" i="1"/>
  <c r="K227" i="1"/>
  <c r="J228" i="1"/>
  <c r="D228" i="1"/>
  <c r="K228" i="1"/>
  <c r="J229" i="1"/>
  <c r="D229" i="1"/>
  <c r="K229" i="1"/>
  <c r="J231" i="1"/>
  <c r="D231" i="1"/>
  <c r="K231" i="1"/>
  <c r="J232" i="1"/>
  <c r="D232" i="1"/>
  <c r="K232" i="1"/>
  <c r="J233" i="1"/>
  <c r="D233" i="1"/>
  <c r="K233" i="1"/>
  <c r="J234" i="1"/>
  <c r="D234" i="1"/>
  <c r="K234" i="1"/>
  <c r="J235" i="1"/>
  <c r="D235" i="1"/>
  <c r="K235" i="1"/>
  <c r="J236" i="1"/>
  <c r="D236" i="1"/>
  <c r="K236" i="1"/>
  <c r="J237" i="1"/>
  <c r="D237" i="1"/>
  <c r="K237" i="1"/>
  <c r="J238" i="1"/>
  <c r="D238" i="1"/>
  <c r="K238" i="1"/>
  <c r="J239" i="1"/>
  <c r="D239" i="1"/>
  <c r="K239" i="1"/>
  <c r="J240" i="1"/>
  <c r="D240" i="1"/>
  <c r="K240" i="1"/>
  <c r="J241" i="1"/>
  <c r="D241" i="1"/>
  <c r="K241" i="1"/>
  <c r="J242" i="1"/>
  <c r="D242" i="1"/>
  <c r="K242" i="1"/>
  <c r="J243" i="1"/>
  <c r="D243" i="1"/>
  <c r="K243" i="1"/>
  <c r="J244" i="1"/>
  <c r="D244" i="1"/>
  <c r="K244" i="1"/>
  <c r="J245" i="1"/>
  <c r="D245" i="1"/>
  <c r="K245" i="1"/>
  <c r="J246" i="1"/>
  <c r="D246" i="1"/>
  <c r="K246" i="1"/>
  <c r="J247" i="1"/>
  <c r="D247" i="1"/>
  <c r="K247" i="1"/>
  <c r="J248" i="1"/>
  <c r="D248" i="1"/>
  <c r="K248" i="1"/>
  <c r="J249" i="1"/>
  <c r="D249" i="1"/>
  <c r="K249" i="1"/>
  <c r="J250" i="1"/>
  <c r="D250" i="1"/>
  <c r="K250" i="1"/>
  <c r="J251" i="1"/>
  <c r="D251" i="1"/>
  <c r="K251" i="1"/>
  <c r="J252" i="1"/>
  <c r="D252" i="1"/>
  <c r="K252" i="1"/>
  <c r="J253" i="1"/>
  <c r="D253" i="1"/>
  <c r="K253" i="1"/>
  <c r="J254" i="1"/>
  <c r="D254" i="1"/>
  <c r="K254" i="1"/>
  <c r="J255" i="1"/>
  <c r="D255" i="1"/>
  <c r="K255" i="1"/>
  <c r="J256" i="1"/>
  <c r="D256" i="1"/>
  <c r="K256" i="1"/>
  <c r="J258" i="1"/>
  <c r="D258" i="1"/>
  <c r="K258" i="1"/>
  <c r="J259" i="1"/>
  <c r="D259" i="1"/>
  <c r="K259" i="1"/>
  <c r="J260" i="1"/>
  <c r="D260" i="1"/>
  <c r="K260" i="1"/>
  <c r="J261" i="1"/>
  <c r="D261" i="1"/>
  <c r="K261" i="1"/>
  <c r="J262" i="1"/>
  <c r="D262" i="1"/>
  <c r="K262" i="1"/>
  <c r="J263" i="1"/>
  <c r="D263" i="1"/>
  <c r="K263" i="1"/>
  <c r="J264" i="1"/>
  <c r="D264" i="1"/>
  <c r="K264" i="1"/>
  <c r="J265" i="1"/>
  <c r="D265" i="1"/>
  <c r="K265" i="1"/>
  <c r="J266" i="1"/>
  <c r="D266" i="1"/>
  <c r="K266" i="1"/>
  <c r="J267" i="1"/>
  <c r="D267" i="1"/>
  <c r="K267" i="1"/>
  <c r="J268" i="1"/>
  <c r="D268" i="1"/>
  <c r="K268" i="1"/>
  <c r="J269" i="1"/>
  <c r="D269" i="1"/>
  <c r="K269" i="1"/>
  <c r="J270" i="1"/>
  <c r="D270" i="1"/>
  <c r="K270" i="1"/>
  <c r="J271" i="1"/>
  <c r="D271" i="1"/>
  <c r="K271" i="1"/>
  <c r="J272" i="1"/>
  <c r="D272" i="1"/>
  <c r="K272" i="1"/>
  <c r="J273" i="1"/>
  <c r="D273" i="1"/>
  <c r="K273" i="1"/>
  <c r="J274" i="1"/>
  <c r="D274" i="1"/>
  <c r="K274" i="1"/>
  <c r="J275" i="1"/>
  <c r="D275" i="1"/>
  <c r="K275" i="1"/>
  <c r="J276" i="1"/>
  <c r="D276" i="1"/>
  <c r="K276" i="1"/>
  <c r="J277" i="1"/>
  <c r="D277" i="1"/>
  <c r="K277" i="1"/>
  <c r="J278" i="1"/>
  <c r="D278" i="1"/>
  <c r="K278" i="1"/>
  <c r="J279" i="1"/>
  <c r="D279" i="1"/>
  <c r="K279" i="1"/>
  <c r="J280" i="1"/>
  <c r="D280" i="1"/>
  <c r="K280" i="1"/>
  <c r="J281" i="1"/>
  <c r="D281" i="1"/>
  <c r="K281" i="1"/>
  <c r="J282" i="1"/>
  <c r="D282" i="1"/>
  <c r="K282" i="1"/>
  <c r="K283" i="1"/>
  <c r="L16" i="1"/>
  <c r="L13" i="1"/>
  <c r="E43" i="1"/>
  <c r="D17" i="5"/>
  <c r="E44" i="1"/>
  <c r="D18" i="5"/>
  <c r="E45" i="1"/>
  <c r="D19" i="5"/>
  <c r="E46" i="1"/>
  <c r="D20" i="5"/>
  <c r="E47" i="1"/>
  <c r="D21" i="5"/>
  <c r="E48" i="1"/>
  <c r="D22" i="5"/>
  <c r="E49" i="1"/>
  <c r="D23" i="5"/>
  <c r="E50" i="1"/>
  <c r="D24" i="5"/>
  <c r="E51" i="1"/>
  <c r="D25" i="5"/>
  <c r="E52" i="1"/>
  <c r="D26" i="5"/>
  <c r="E53" i="1"/>
  <c r="D27" i="5"/>
  <c r="E54" i="1"/>
  <c r="D28" i="5"/>
  <c r="E56" i="1"/>
  <c r="D29" i="5"/>
  <c r="E57" i="1"/>
  <c r="D30" i="5"/>
  <c r="E58" i="1"/>
  <c r="D31" i="5"/>
  <c r="E59" i="1"/>
  <c r="D32" i="5"/>
  <c r="E60" i="1"/>
  <c r="D33" i="5"/>
  <c r="E61" i="1"/>
  <c r="D34" i="5"/>
  <c r="E62" i="1"/>
  <c r="D35" i="5"/>
  <c r="E63" i="1"/>
  <c r="D36" i="5"/>
  <c r="E64" i="1"/>
  <c r="D37" i="5"/>
  <c r="E65" i="1"/>
  <c r="D38" i="5"/>
  <c r="E66" i="1"/>
  <c r="D39" i="5"/>
  <c r="E67" i="1"/>
  <c r="D40" i="5"/>
  <c r="E68" i="1"/>
  <c r="D41" i="5"/>
  <c r="E69" i="1"/>
  <c r="D42" i="5"/>
  <c r="E70" i="1"/>
  <c r="D43" i="5"/>
  <c r="E71" i="1"/>
  <c r="D44" i="5"/>
  <c r="E72" i="1"/>
  <c r="D45" i="5"/>
  <c r="E73" i="1"/>
  <c r="D46" i="5"/>
  <c r="E74" i="1"/>
  <c r="D47" i="5"/>
  <c r="E75" i="1"/>
  <c r="D48" i="5"/>
  <c r="E76" i="1"/>
  <c r="D49" i="5"/>
  <c r="E77" i="1"/>
  <c r="D50" i="5"/>
  <c r="E78" i="1"/>
  <c r="D51" i="5"/>
  <c r="E79" i="1"/>
  <c r="D52" i="5"/>
  <c r="E80" i="1"/>
  <c r="D53" i="5"/>
  <c r="E82" i="1"/>
  <c r="D54" i="5"/>
  <c r="E83" i="1"/>
  <c r="D55" i="5"/>
  <c r="E84" i="1"/>
  <c r="D56" i="5"/>
  <c r="E85" i="1"/>
  <c r="D57" i="5"/>
  <c r="E86" i="1"/>
  <c r="D58" i="5"/>
  <c r="E87" i="1"/>
  <c r="D59" i="5"/>
  <c r="E88" i="1"/>
  <c r="D60" i="5"/>
  <c r="E89" i="1"/>
  <c r="D61" i="5"/>
  <c r="E90" i="1"/>
  <c r="D62" i="5"/>
  <c r="E91" i="1"/>
  <c r="D63" i="5"/>
  <c r="E92" i="1"/>
  <c r="D64" i="5"/>
  <c r="E93" i="1"/>
  <c r="D65" i="5"/>
  <c r="E95" i="1"/>
  <c r="D66" i="5"/>
  <c r="E96" i="1"/>
  <c r="D67" i="5"/>
  <c r="E98" i="1"/>
  <c r="D68" i="5"/>
  <c r="E99" i="1"/>
  <c r="D69" i="5"/>
  <c r="E100" i="1"/>
  <c r="D70" i="5"/>
  <c r="E101" i="1"/>
  <c r="D71" i="5"/>
  <c r="E102" i="1"/>
  <c r="D72" i="5"/>
  <c r="E103" i="1"/>
  <c r="D73" i="5"/>
  <c r="E104" i="1"/>
  <c r="D74" i="5"/>
  <c r="E105" i="1"/>
  <c r="D75" i="5"/>
  <c r="E106" i="1"/>
  <c r="D76" i="5"/>
  <c r="E107" i="1"/>
  <c r="D77" i="5"/>
  <c r="E108" i="1"/>
  <c r="D78" i="5"/>
  <c r="E109" i="1"/>
  <c r="D79" i="5"/>
  <c r="E110" i="1"/>
  <c r="D80" i="5"/>
  <c r="E111" i="1"/>
  <c r="D81" i="5"/>
  <c r="E113" i="1"/>
  <c r="D82" i="5"/>
  <c r="E114" i="1"/>
  <c r="D83" i="5"/>
  <c r="E115" i="1"/>
  <c r="D84" i="5"/>
  <c r="E116" i="1"/>
  <c r="D85" i="5"/>
  <c r="E117" i="1"/>
  <c r="D86" i="5"/>
  <c r="E118" i="1"/>
  <c r="D87" i="5"/>
  <c r="E119" i="1"/>
  <c r="D88" i="5"/>
  <c r="E120" i="1"/>
  <c r="D89" i="5"/>
  <c r="E121" i="1"/>
  <c r="D90" i="5"/>
  <c r="E122" i="1"/>
  <c r="D91" i="5"/>
  <c r="E123" i="1"/>
  <c r="D92" i="5"/>
  <c r="E124" i="1"/>
  <c r="D93" i="5"/>
  <c r="E125" i="1"/>
  <c r="D94" i="5"/>
  <c r="E126" i="1"/>
  <c r="D95" i="5"/>
  <c r="E127" i="1"/>
  <c r="D96" i="5"/>
  <c r="E128" i="1"/>
  <c r="D97" i="5"/>
  <c r="E129" i="1"/>
  <c r="D98" i="5"/>
  <c r="E130" i="1"/>
  <c r="D99" i="5"/>
  <c r="E131" i="1"/>
  <c r="D100" i="5"/>
  <c r="E132" i="1"/>
  <c r="D101" i="5"/>
  <c r="E133" i="1"/>
  <c r="D102" i="5"/>
  <c r="E134" i="1"/>
  <c r="D103" i="5"/>
  <c r="E135" i="1"/>
  <c r="D104" i="5"/>
  <c r="E136" i="1"/>
  <c r="D105" i="5"/>
  <c r="E137" i="1"/>
  <c r="D106" i="5"/>
  <c r="E138" i="1"/>
  <c r="D107" i="5"/>
  <c r="E140" i="1"/>
  <c r="D108" i="5"/>
  <c r="E141" i="1"/>
  <c r="D109" i="5"/>
  <c r="E142" i="1"/>
  <c r="D110" i="5"/>
  <c r="E143" i="1"/>
  <c r="D111" i="5"/>
  <c r="E144" i="1"/>
  <c r="D112" i="5"/>
  <c r="E145" i="1"/>
  <c r="D113" i="5"/>
  <c r="E146" i="1"/>
  <c r="D114" i="5"/>
  <c r="E147" i="1"/>
  <c r="D115" i="5"/>
  <c r="E148" i="1"/>
  <c r="D116" i="5"/>
  <c r="E149" i="1"/>
  <c r="D117" i="5"/>
  <c r="E150" i="1"/>
  <c r="D118" i="5"/>
  <c r="E151" i="1"/>
  <c r="D119" i="5"/>
  <c r="E152" i="1"/>
  <c r="D120" i="5"/>
  <c r="E153" i="1"/>
  <c r="D121" i="5"/>
  <c r="E154" i="1"/>
  <c r="D122" i="5"/>
  <c r="E155" i="1"/>
  <c r="D123" i="5"/>
  <c r="E156" i="1"/>
  <c r="D124" i="5"/>
  <c r="E157" i="1"/>
  <c r="D125" i="5"/>
  <c r="E158" i="1"/>
  <c r="D126" i="5"/>
  <c r="E159" i="1"/>
  <c r="D127" i="5"/>
  <c r="E160" i="1"/>
  <c r="D128" i="5"/>
  <c r="E161" i="1"/>
  <c r="D129" i="5"/>
  <c r="E162" i="1"/>
  <c r="D130" i="5"/>
  <c r="E163" i="1"/>
  <c r="D131" i="5"/>
  <c r="E164" i="1"/>
  <c r="D132" i="5"/>
  <c r="E165" i="1"/>
  <c r="D133" i="5"/>
  <c r="E166" i="1"/>
  <c r="D134" i="5"/>
  <c r="E167" i="1"/>
  <c r="D135" i="5"/>
  <c r="E168" i="1"/>
  <c r="D136" i="5"/>
  <c r="E169" i="1"/>
  <c r="D137" i="5"/>
  <c r="E170" i="1"/>
  <c r="D138" i="5"/>
  <c r="E171" i="1"/>
  <c r="D139" i="5"/>
  <c r="E173" i="1"/>
  <c r="D140" i="5"/>
  <c r="E174" i="1"/>
  <c r="D141" i="5"/>
  <c r="E175" i="1"/>
  <c r="D142" i="5"/>
  <c r="E176" i="1"/>
  <c r="D143" i="5"/>
  <c r="E177" i="1"/>
  <c r="D144" i="5"/>
  <c r="E178" i="1"/>
  <c r="D145" i="5"/>
  <c r="E179" i="1"/>
  <c r="D146" i="5"/>
  <c r="E180" i="1"/>
  <c r="D147" i="5"/>
  <c r="E181" i="1"/>
  <c r="D148" i="5"/>
  <c r="E182" i="1"/>
  <c r="D149" i="5"/>
  <c r="E183" i="1"/>
  <c r="D150" i="5"/>
  <c r="E184" i="1"/>
  <c r="D151" i="5"/>
  <c r="E185" i="1"/>
  <c r="D152" i="5"/>
  <c r="E186" i="1"/>
  <c r="D153" i="5"/>
  <c r="E187" i="1"/>
  <c r="D154" i="5"/>
  <c r="E188" i="1"/>
  <c r="D155" i="5"/>
  <c r="E189" i="1"/>
  <c r="D156" i="5"/>
  <c r="E190" i="1"/>
  <c r="D157" i="5"/>
  <c r="E191" i="1"/>
  <c r="D158" i="5"/>
  <c r="E192" i="1"/>
  <c r="D159" i="5"/>
  <c r="E193" i="1"/>
  <c r="D160" i="5"/>
  <c r="E194" i="1"/>
  <c r="D161" i="5"/>
  <c r="E195" i="1"/>
  <c r="D162" i="5"/>
  <c r="E196" i="1"/>
  <c r="D163" i="5"/>
  <c r="E197" i="1"/>
  <c r="D164" i="5"/>
  <c r="E198" i="1"/>
  <c r="D165" i="5"/>
  <c r="E199" i="1"/>
  <c r="D166" i="5"/>
  <c r="E200" i="1"/>
  <c r="D167" i="5"/>
  <c r="E201" i="1"/>
  <c r="D168" i="5"/>
  <c r="E203" i="1"/>
  <c r="D169" i="5"/>
  <c r="E204" i="1"/>
  <c r="D170" i="5"/>
  <c r="E205" i="1"/>
  <c r="D171" i="5"/>
  <c r="E206" i="1"/>
  <c r="D172" i="5"/>
  <c r="E207" i="1"/>
  <c r="D173" i="5"/>
  <c r="E208" i="1"/>
  <c r="D174" i="5"/>
  <c r="E209" i="1"/>
  <c r="D175" i="5"/>
  <c r="E210" i="1"/>
  <c r="D176" i="5"/>
  <c r="E211" i="1"/>
  <c r="D177" i="5"/>
  <c r="E212" i="1"/>
  <c r="D178" i="5"/>
  <c r="E213" i="1"/>
  <c r="D179" i="5"/>
  <c r="E214" i="1"/>
  <c r="D180" i="5"/>
  <c r="E215" i="1"/>
  <c r="D181" i="5"/>
  <c r="E216" i="1"/>
  <c r="D182" i="5"/>
  <c r="E217" i="1"/>
  <c r="D183" i="5"/>
  <c r="E219" i="1"/>
  <c r="D184" i="5"/>
  <c r="E220" i="1"/>
  <c r="D185" i="5"/>
  <c r="E221" i="1"/>
  <c r="D186" i="5"/>
  <c r="E222" i="1"/>
  <c r="D187" i="5"/>
  <c r="E223" i="1"/>
  <c r="D188" i="5"/>
  <c r="E224" i="1"/>
  <c r="D189" i="5"/>
  <c r="E225" i="1"/>
  <c r="D190" i="5"/>
  <c r="E226" i="1"/>
  <c r="D191" i="5"/>
  <c r="E227" i="1"/>
  <c r="D192" i="5"/>
  <c r="E228" i="1"/>
  <c r="D193" i="5"/>
  <c r="E229" i="1"/>
  <c r="D194" i="5"/>
  <c r="E231" i="1"/>
  <c r="D195" i="5"/>
  <c r="E232" i="1"/>
  <c r="D196" i="5"/>
  <c r="E233" i="1"/>
  <c r="D197" i="5"/>
  <c r="E234" i="1"/>
  <c r="D198" i="5"/>
  <c r="E235" i="1"/>
  <c r="D199" i="5"/>
  <c r="E236" i="1"/>
  <c r="D200" i="5"/>
  <c r="E237" i="1"/>
  <c r="D201" i="5"/>
  <c r="E238" i="1"/>
  <c r="D202" i="5"/>
  <c r="E239" i="1"/>
  <c r="D203" i="5"/>
  <c r="E240" i="1"/>
  <c r="D204" i="5"/>
  <c r="E241" i="1"/>
  <c r="D205" i="5"/>
  <c r="E242" i="1"/>
  <c r="D206" i="5"/>
  <c r="E243" i="1"/>
  <c r="D207" i="5"/>
  <c r="E244" i="1"/>
  <c r="D208" i="5"/>
  <c r="E245" i="1"/>
  <c r="D209" i="5"/>
  <c r="E246" i="1"/>
  <c r="D210" i="5"/>
  <c r="E247" i="1"/>
  <c r="D211" i="5"/>
  <c r="E248" i="1"/>
  <c r="D212" i="5"/>
  <c r="E249" i="1"/>
  <c r="D213" i="5"/>
  <c r="E250" i="1"/>
  <c r="D214" i="5"/>
  <c r="E251" i="1"/>
  <c r="D215" i="5"/>
  <c r="E252" i="1"/>
  <c r="D216" i="5"/>
  <c r="E253" i="1"/>
  <c r="D217" i="5"/>
  <c r="E254" i="1"/>
  <c r="D218" i="5"/>
  <c r="E255" i="1"/>
  <c r="D219" i="5"/>
  <c r="E256" i="1"/>
  <c r="D220" i="5"/>
  <c r="E258" i="1"/>
  <c r="D221" i="5"/>
  <c r="E259" i="1"/>
  <c r="D222" i="5"/>
  <c r="E260" i="1"/>
  <c r="D223" i="5"/>
  <c r="E261" i="1"/>
  <c r="D224" i="5"/>
  <c r="E262" i="1"/>
  <c r="D225" i="5"/>
  <c r="E263" i="1"/>
  <c r="D226" i="5"/>
  <c r="E264" i="1"/>
  <c r="D227" i="5"/>
  <c r="E265" i="1"/>
  <c r="D228" i="5"/>
  <c r="E266" i="1"/>
  <c r="D229" i="5"/>
  <c r="E267" i="1"/>
  <c r="D230" i="5"/>
  <c r="E268" i="1"/>
  <c r="D231" i="5"/>
  <c r="E269" i="1"/>
  <c r="D232" i="5"/>
  <c r="D233" i="5"/>
  <c r="D234" i="5"/>
  <c r="D235" i="5"/>
  <c r="E274" i="1"/>
  <c r="D236" i="5"/>
  <c r="E275" i="1"/>
  <c r="D237" i="5"/>
  <c r="E276" i="1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8" i="5"/>
  <c r="D269" i="5"/>
  <c r="D270" i="5"/>
  <c r="D271" i="5"/>
  <c r="D272" i="5"/>
  <c r="D273" i="5"/>
  <c r="D274" i="5"/>
  <c r="D275" i="5"/>
  <c r="D276" i="5"/>
  <c r="D277" i="5"/>
  <c r="D278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E29" i="1"/>
  <c r="D3" i="5"/>
  <c r="E30" i="1"/>
  <c r="D4" i="5"/>
  <c r="E31" i="1"/>
  <c r="D5" i="5"/>
  <c r="E32" i="1"/>
  <c r="D6" i="5"/>
  <c r="E33" i="1"/>
  <c r="D7" i="5"/>
  <c r="E34" i="1"/>
  <c r="D8" i="5"/>
  <c r="E35" i="1"/>
  <c r="D9" i="5"/>
  <c r="E36" i="1"/>
  <c r="D10" i="5"/>
  <c r="E37" i="1"/>
  <c r="D11" i="5"/>
  <c r="E38" i="1"/>
  <c r="D12" i="5"/>
  <c r="E39" i="1"/>
  <c r="D13" i="5"/>
  <c r="E40" i="1"/>
  <c r="D14" i="5"/>
  <c r="E41" i="1"/>
  <c r="D15" i="5"/>
  <c r="E42" i="1"/>
  <c r="D16" i="5"/>
  <c r="E28" i="1"/>
  <c r="D2" i="5"/>
  <c r="C345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8" i="5"/>
  <c r="C269" i="5"/>
  <c r="C270" i="5"/>
  <c r="C271" i="5"/>
  <c r="C272" i="5"/>
  <c r="C273" i="5"/>
  <c r="C274" i="5"/>
  <c r="C275" i="5"/>
  <c r="C276" i="5"/>
  <c r="C277" i="5"/>
  <c r="C278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2" i="5"/>
  <c r="C3" i="3"/>
  <c r="C2" i="3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5" i="6"/>
  <c r="C56" i="6"/>
  <c r="C57" i="6"/>
  <c r="C58" i="6"/>
  <c r="C59" i="6"/>
  <c r="C60" i="6"/>
  <c r="C61" i="6"/>
  <c r="C62" i="6"/>
  <c r="C63" i="6"/>
  <c r="C64" i="6"/>
  <c r="C65" i="6"/>
  <c r="C66" i="6"/>
  <c r="C68" i="6"/>
  <c r="C69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2" i="6"/>
  <c r="C193" i="6"/>
  <c r="C194" i="6"/>
  <c r="C195" i="6"/>
  <c r="C196" i="6"/>
  <c r="C197" i="6"/>
  <c r="C198" i="6"/>
  <c r="C199" i="6"/>
  <c r="C200" i="6"/>
  <c r="C201" i="6"/>
  <c r="C202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2" i="6"/>
  <c r="D201" i="6"/>
  <c r="D200" i="6"/>
  <c r="D199" i="6"/>
  <c r="D198" i="6"/>
  <c r="D197" i="6"/>
  <c r="D196" i="6"/>
  <c r="D195" i="6"/>
  <c r="D194" i="6"/>
  <c r="D193" i="6"/>
  <c r="D192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69" i="6"/>
  <c r="D68" i="6"/>
  <c r="D66" i="6"/>
  <c r="D65" i="6"/>
  <c r="D64" i="6"/>
  <c r="D63" i="6"/>
  <c r="D62" i="6"/>
  <c r="D61" i="6"/>
  <c r="D60" i="6"/>
  <c r="D59" i="6"/>
  <c r="D58" i="6"/>
  <c r="D57" i="6"/>
  <c r="D56" i="6"/>
  <c r="D55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6" i="4"/>
  <c r="C57" i="4"/>
  <c r="C58" i="4"/>
  <c r="C59" i="4"/>
  <c r="C60" i="4"/>
  <c r="C61" i="4"/>
  <c r="C62" i="4"/>
  <c r="C63" i="4"/>
  <c r="C64" i="4"/>
  <c r="C65" i="4"/>
  <c r="C66" i="4"/>
  <c r="C67" i="4"/>
  <c r="C69" i="4"/>
  <c r="C70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3" i="4"/>
  <c r="C194" i="4"/>
  <c r="C195" i="4"/>
  <c r="C196" i="4"/>
  <c r="C197" i="4"/>
  <c r="C198" i="4"/>
  <c r="C199" i="4"/>
  <c r="C200" i="4"/>
  <c r="C201" i="4"/>
  <c r="C202" i="4"/>
  <c r="C203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3" i="4"/>
  <c r="D202" i="4"/>
  <c r="D201" i="4"/>
  <c r="D200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0" i="4"/>
  <c r="D69" i="4"/>
  <c r="D67" i="4"/>
  <c r="D66" i="4"/>
  <c r="D65" i="4"/>
  <c r="D64" i="4"/>
  <c r="D63" i="4"/>
  <c r="D62" i="4"/>
  <c r="D61" i="4"/>
  <c r="D60" i="4"/>
  <c r="D59" i="4"/>
  <c r="D58" i="4"/>
  <c r="D57" i="4"/>
  <c r="D56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245" i="3"/>
  <c r="C245" i="3"/>
  <c r="D233" i="3"/>
  <c r="C233" i="3"/>
  <c r="D228" i="3"/>
  <c r="C228" i="3"/>
  <c r="D202" i="3"/>
  <c r="C202" i="3"/>
  <c r="D173" i="3"/>
  <c r="C173" i="3"/>
  <c r="D144" i="3"/>
  <c r="C144" i="3"/>
  <c r="D138" i="3"/>
  <c r="C138" i="3"/>
  <c r="D104" i="3"/>
  <c r="C104" i="3"/>
  <c r="D78" i="3"/>
  <c r="C78" i="3"/>
  <c r="D61" i="3"/>
  <c r="C61" i="3"/>
  <c r="D58" i="3"/>
  <c r="C58" i="3"/>
  <c r="D56" i="3"/>
  <c r="C56" i="3"/>
  <c r="D47" i="3"/>
  <c r="C47" i="3"/>
  <c r="D17" i="3"/>
  <c r="C17" i="3"/>
  <c r="L192" i="1"/>
  <c r="L203" i="1"/>
  <c r="L204" i="1"/>
  <c r="L201" i="1"/>
  <c r="L218" i="1"/>
  <c r="L219" i="1"/>
  <c r="I257" i="1"/>
  <c r="H257" i="1"/>
  <c r="G257" i="1"/>
  <c r="F257" i="1"/>
  <c r="I230" i="1"/>
  <c r="H230" i="1"/>
  <c r="G230" i="1"/>
  <c r="F230" i="1"/>
  <c r="I218" i="1"/>
  <c r="H218" i="1"/>
  <c r="G218" i="1"/>
  <c r="F218" i="1"/>
  <c r="I202" i="1"/>
  <c r="H202" i="1"/>
  <c r="G202" i="1"/>
  <c r="F202" i="1"/>
  <c r="I172" i="1"/>
  <c r="H172" i="1"/>
  <c r="G172" i="1"/>
  <c r="F172" i="1"/>
  <c r="I139" i="1"/>
  <c r="H139" i="1"/>
  <c r="G139" i="1"/>
  <c r="F139" i="1"/>
  <c r="I112" i="1"/>
  <c r="H112" i="1"/>
  <c r="G112" i="1"/>
  <c r="F112" i="1"/>
  <c r="I97" i="1"/>
  <c r="H97" i="1"/>
  <c r="G97" i="1"/>
  <c r="F97" i="1"/>
  <c r="I94" i="1"/>
  <c r="H94" i="1"/>
  <c r="G94" i="1"/>
  <c r="F94" i="1"/>
  <c r="I81" i="1"/>
  <c r="H81" i="1"/>
  <c r="G81" i="1"/>
  <c r="F81" i="1"/>
  <c r="I55" i="1"/>
  <c r="H55" i="1"/>
  <c r="G55" i="1"/>
  <c r="F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20" i="1"/>
  <c r="L221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E270" i="1"/>
  <c r="L270" i="1"/>
  <c r="E271" i="1"/>
  <c r="L271" i="1"/>
  <c r="E272" i="1"/>
  <c r="L272" i="1"/>
  <c r="E273" i="1"/>
  <c r="L273" i="1"/>
  <c r="L274" i="1"/>
  <c r="L275" i="1"/>
  <c r="L276" i="1"/>
  <c r="E277" i="1"/>
  <c r="L277" i="1"/>
  <c r="E278" i="1"/>
  <c r="L278" i="1"/>
  <c r="E279" i="1"/>
  <c r="L279" i="1"/>
  <c r="E280" i="1"/>
  <c r="L280" i="1"/>
  <c r="E281" i="1"/>
  <c r="L281" i="1"/>
  <c r="E282" i="1"/>
  <c r="L282" i="1"/>
  <c r="F283" i="1"/>
  <c r="G283" i="1"/>
  <c r="H283" i="1"/>
  <c r="I283" i="1"/>
  <c r="J283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283" i="1"/>
  <c r="D252" i="3"/>
  <c r="D253" i="3"/>
  <c r="C252" i="3"/>
  <c r="D247" i="3"/>
  <c r="C247" i="3"/>
  <c r="D223" i="3"/>
  <c r="C223" i="3"/>
  <c r="D194" i="3"/>
  <c r="C194" i="3"/>
  <c r="D174" i="3"/>
  <c r="C174" i="3"/>
  <c r="D149" i="3"/>
  <c r="C149" i="3"/>
  <c r="D116" i="3"/>
  <c r="C116" i="3"/>
  <c r="D101" i="3"/>
  <c r="C101" i="3"/>
  <c r="D72" i="3"/>
  <c r="C72" i="3"/>
  <c r="D76" i="3"/>
  <c r="C76" i="3"/>
  <c r="D45" i="3"/>
  <c r="C45" i="3"/>
  <c r="D14" i="3"/>
  <c r="C14" i="3"/>
  <c r="D3" i="3"/>
  <c r="D4" i="3"/>
  <c r="D5" i="3"/>
  <c r="D6" i="3"/>
  <c r="D7" i="3"/>
  <c r="D8" i="3"/>
  <c r="D9" i="3"/>
  <c r="D10" i="3"/>
  <c r="D11" i="3"/>
  <c r="D12" i="3"/>
  <c r="D13" i="3"/>
  <c r="D15" i="3"/>
  <c r="D16" i="3"/>
  <c r="D18" i="3"/>
  <c r="D19" i="3"/>
  <c r="D20" i="3"/>
  <c r="D21" i="3"/>
  <c r="D22" i="3"/>
  <c r="D23" i="3"/>
  <c r="D24" i="3"/>
  <c r="D25" i="3"/>
  <c r="D26" i="3"/>
  <c r="D27" i="3"/>
  <c r="D28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6" i="3"/>
  <c r="D48" i="3"/>
  <c r="D49" i="3"/>
  <c r="D50" i="3"/>
  <c r="D51" i="3"/>
  <c r="D52" i="3"/>
  <c r="D53" i="3"/>
  <c r="D54" i="3"/>
  <c r="D57" i="3"/>
  <c r="D59" i="3"/>
  <c r="D60" i="3"/>
  <c r="D62" i="3"/>
  <c r="D63" i="3"/>
  <c r="D64" i="3"/>
  <c r="D65" i="3"/>
  <c r="D66" i="3"/>
  <c r="D67" i="3"/>
  <c r="D69" i="3"/>
  <c r="D70" i="3"/>
  <c r="D73" i="3"/>
  <c r="D74" i="3"/>
  <c r="D75" i="3"/>
  <c r="D77" i="3"/>
  <c r="D79" i="3"/>
  <c r="D80" i="3"/>
  <c r="D81" i="3"/>
  <c r="D82" i="3"/>
  <c r="D83" i="3"/>
  <c r="D84" i="3"/>
  <c r="D85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5" i="3"/>
  <c r="D106" i="3"/>
  <c r="D107" i="3"/>
  <c r="D108" i="3"/>
  <c r="D109" i="3"/>
  <c r="D110" i="3"/>
  <c r="D111" i="3"/>
  <c r="D112" i="3"/>
  <c r="D114" i="3"/>
  <c r="D115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9" i="3"/>
  <c r="D140" i="3"/>
  <c r="D141" i="3"/>
  <c r="D142" i="3"/>
  <c r="D143" i="3"/>
  <c r="D145" i="3"/>
  <c r="D147" i="3"/>
  <c r="D148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5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3" i="3"/>
  <c r="D195" i="3"/>
  <c r="D196" i="3"/>
  <c r="D197" i="3"/>
  <c r="D198" i="3"/>
  <c r="D199" i="3"/>
  <c r="D200" i="3"/>
  <c r="D201" i="3"/>
  <c r="D203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4" i="3"/>
  <c r="D225" i="3"/>
  <c r="D226" i="3"/>
  <c r="D227" i="3"/>
  <c r="D229" i="3"/>
  <c r="D230" i="3"/>
  <c r="D232" i="3"/>
  <c r="D234" i="3"/>
  <c r="D235" i="3"/>
  <c r="D236" i="3"/>
  <c r="D237" i="3"/>
  <c r="D238" i="3"/>
  <c r="D239" i="3"/>
  <c r="D240" i="3"/>
  <c r="D241" i="3"/>
  <c r="D242" i="3"/>
  <c r="D243" i="3"/>
  <c r="D244" i="3"/>
  <c r="D246" i="3"/>
  <c r="D248" i="3"/>
  <c r="D249" i="3"/>
  <c r="D250" i="3"/>
  <c r="D251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" i="3"/>
  <c r="C57" i="3"/>
  <c r="C59" i="3"/>
  <c r="C60" i="3"/>
  <c r="C62" i="3"/>
  <c r="C63" i="3"/>
  <c r="C64" i="3"/>
  <c r="C65" i="3"/>
  <c r="C66" i="3"/>
  <c r="C67" i="3"/>
  <c r="C69" i="3"/>
  <c r="C70" i="3"/>
  <c r="C73" i="3"/>
  <c r="C74" i="3"/>
  <c r="C75" i="3"/>
  <c r="C77" i="3"/>
  <c r="C79" i="3"/>
  <c r="C80" i="3"/>
  <c r="C81" i="3"/>
  <c r="C82" i="3"/>
  <c r="C83" i="3"/>
  <c r="C84" i="3"/>
  <c r="C85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3" i="3"/>
  <c r="C105" i="3"/>
  <c r="C106" i="3"/>
  <c r="C107" i="3"/>
  <c r="C108" i="3"/>
  <c r="C109" i="3"/>
  <c r="C110" i="3"/>
  <c r="C111" i="3"/>
  <c r="C112" i="3"/>
  <c r="C114" i="3"/>
  <c r="C115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9" i="3"/>
  <c r="C140" i="3"/>
  <c r="C141" i="3"/>
  <c r="C142" i="3"/>
  <c r="C143" i="3"/>
  <c r="C145" i="3"/>
  <c r="C147" i="3"/>
  <c r="C148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5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3" i="3"/>
  <c r="C195" i="3"/>
  <c r="C196" i="3"/>
  <c r="C197" i="3"/>
  <c r="C198" i="3"/>
  <c r="C199" i="3"/>
  <c r="C200" i="3"/>
  <c r="C201" i="3"/>
  <c r="C203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4" i="3"/>
  <c r="C225" i="3"/>
  <c r="C226" i="3"/>
  <c r="C227" i="3"/>
  <c r="C229" i="3"/>
  <c r="C230" i="3"/>
  <c r="C232" i="3"/>
  <c r="C234" i="3"/>
  <c r="C235" i="3"/>
  <c r="C236" i="3"/>
  <c r="C237" i="3"/>
  <c r="C238" i="3"/>
  <c r="C239" i="3"/>
  <c r="C240" i="3"/>
  <c r="C241" i="3"/>
  <c r="C242" i="3"/>
  <c r="C243" i="3"/>
  <c r="C244" i="3"/>
  <c r="C246" i="3"/>
  <c r="C248" i="3"/>
  <c r="C249" i="3"/>
  <c r="C250" i="3"/>
  <c r="C251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33" i="3"/>
  <c r="C34" i="3"/>
  <c r="C35" i="3"/>
  <c r="C36" i="3"/>
  <c r="C37" i="3"/>
  <c r="C38" i="3"/>
  <c r="C39" i="3"/>
  <c r="C40" i="3"/>
  <c r="C41" i="3"/>
  <c r="C42" i="3"/>
  <c r="C43" i="3"/>
  <c r="C44" i="3"/>
  <c r="C46" i="3"/>
  <c r="C48" i="3"/>
  <c r="C49" i="3"/>
  <c r="C50" i="3"/>
  <c r="C51" i="3"/>
  <c r="C52" i="3"/>
  <c r="C53" i="3"/>
  <c r="C5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30" i="3"/>
  <c r="C31" i="3"/>
  <c r="C32" i="3"/>
  <c r="C4" i="3"/>
  <c r="C5" i="3"/>
  <c r="C6" i="3"/>
  <c r="C7" i="3"/>
  <c r="C8" i="3"/>
  <c r="C9" i="3"/>
  <c r="C10" i="3"/>
  <c r="C11" i="3"/>
  <c r="C12" i="3"/>
  <c r="C13" i="3"/>
  <c r="L19" i="1"/>
  <c r="L14" i="1"/>
  <c r="F27" i="1"/>
  <c r="G27" i="1"/>
  <c r="H27" i="1"/>
  <c r="I27" i="1"/>
  <c r="K10" i="1"/>
  <c r="K9" i="1"/>
  <c r="K8" i="1"/>
  <c r="K7" i="1"/>
  <c r="L7" i="1"/>
  <c r="L8" i="1"/>
  <c r="L9" i="1"/>
  <c r="L10" i="1"/>
  <c r="L11" i="1"/>
  <c r="L17" i="1"/>
  <c r="L18" i="1"/>
</calcChain>
</file>

<file path=xl/sharedStrings.xml><?xml version="1.0" encoding="utf-8"?>
<sst xmlns="http://schemas.openxmlformats.org/spreadsheetml/2006/main" count="3073" uniqueCount="696">
  <si>
    <t xml:space="preserve">Date: </t>
  </si>
  <si>
    <t>Dealer Name:</t>
  </si>
  <si>
    <t>Address:</t>
  </si>
  <si>
    <t>City:</t>
  </si>
  <si>
    <t>State:</t>
  </si>
  <si>
    <t>Zip:</t>
  </si>
  <si>
    <t>Phone:</t>
  </si>
  <si>
    <t>Fax:</t>
  </si>
  <si>
    <t>Contact Name:</t>
  </si>
  <si>
    <t>Email:</t>
  </si>
  <si>
    <t>Notes:</t>
  </si>
  <si>
    <t>SKU</t>
  </si>
  <si>
    <t>Description</t>
  </si>
  <si>
    <t>P.O. #</t>
  </si>
  <si>
    <t>1st Ship Date</t>
  </si>
  <si>
    <t>2nd Ship Date</t>
  </si>
  <si>
    <t>3rd Ship Date</t>
  </si>
  <si>
    <t>4th Ship Date</t>
  </si>
  <si>
    <t>Billing Address:</t>
  </si>
  <si>
    <t>mm/dd/yy</t>
  </si>
  <si>
    <t>275 Kalamath Street, Denver, CO 80223</t>
  </si>
  <si>
    <t>P (303) 534.3474           F (719) 362.4485</t>
  </si>
  <si>
    <t>Email form to Orders@fishpondusa.com</t>
  </si>
  <si>
    <t>Qualifying Levels</t>
  </si>
  <si>
    <t>Level 2 $5,001 to $10,000</t>
  </si>
  <si>
    <t>Level 3 over $10,000</t>
  </si>
  <si>
    <t>Total</t>
  </si>
  <si>
    <t>Qualifying Discount Level</t>
  </si>
  <si>
    <t>Qualifying Terms</t>
  </si>
  <si>
    <t>Total Wholesale</t>
  </si>
  <si>
    <t>Savings over Wholesale</t>
  </si>
  <si>
    <t>Needed for Next Price Level</t>
  </si>
  <si>
    <t>Pack Qty</t>
  </si>
  <si>
    <t>Wholesale</t>
  </si>
  <si>
    <t>With Discounts</t>
  </si>
  <si>
    <t>Total Units</t>
  </si>
  <si>
    <t>Wholesale Price</t>
  </si>
  <si>
    <t>Total with Discounts</t>
  </si>
  <si>
    <t>Total w/ Volume Discounts</t>
  </si>
  <si>
    <t>Level 1</t>
  </si>
  <si>
    <t>Level 2</t>
  </si>
  <si>
    <t>Level 3</t>
  </si>
  <si>
    <t>Totals</t>
  </si>
  <si>
    <t>UPC</t>
  </si>
  <si>
    <t>Quantity</t>
  </si>
  <si>
    <t>Price</t>
  </si>
  <si>
    <t>Percent Discount</t>
  </si>
  <si>
    <t>Submersible/Waterproof</t>
  </si>
  <si>
    <t>Fishing - Packs &amp; Vests</t>
  </si>
  <si>
    <t>WHTP-D</t>
  </si>
  <si>
    <t>Wildhorse Tech Pack - Driftwood</t>
  </si>
  <si>
    <t>WTP-D</t>
  </si>
  <si>
    <t>Wasatch Tech Pack - Driftwood</t>
  </si>
  <si>
    <t>SMV-D</t>
  </si>
  <si>
    <t>Sagebrush Mesh Vest - Driftwood</t>
  </si>
  <si>
    <t>Gore Range Tech Pack - Driftwood</t>
  </si>
  <si>
    <t>GRTP-D</t>
  </si>
  <si>
    <t>FHV-C</t>
  </si>
  <si>
    <t>Flint Hills Vest - Clay</t>
  </si>
  <si>
    <t>Summit Sling - Tortuga</t>
  </si>
  <si>
    <t>SS-T</t>
  </si>
  <si>
    <t>ELP-CG</t>
  </si>
  <si>
    <t>Encampment Lumbar Pack - Cutthroat Green</t>
  </si>
  <si>
    <t>ACP-D</t>
  </si>
  <si>
    <t>Arroyo Chest Pack - Driftwood</t>
  </si>
  <si>
    <t>Waterdance Guide Pack - Driftwood</t>
  </si>
  <si>
    <t>WGP-D</t>
  </si>
  <si>
    <t>BRCP-KS</t>
  </si>
  <si>
    <t>Blue River Chest/Lumbar Pack - Khaki/Sage Green</t>
  </si>
  <si>
    <t>SJVCP-SA/SAB</t>
  </si>
  <si>
    <t>San Juan Vertical Chest Pack - Sand/Saddle Brown</t>
  </si>
  <si>
    <t>CWDB-S</t>
  </si>
  <si>
    <t>Cimarron Wader/Duffel Bag - Stone</t>
  </si>
  <si>
    <t>TFTK-AG</t>
  </si>
  <si>
    <t>Tomahawk Fly Tying Kit - Aspen Green</t>
  </si>
  <si>
    <t>RTFTK-S</t>
  </si>
  <si>
    <t>Road Trip Fly Tying Kit - Sand</t>
  </si>
  <si>
    <t>Fishing - Gear &amp; Bags</t>
  </si>
  <si>
    <t>Outdoor Luggage</t>
  </si>
  <si>
    <t>Fishpond Sushi Roll - X Large</t>
  </si>
  <si>
    <t>Fishpond Sushi Roll - Large</t>
  </si>
  <si>
    <t>Fishpond Sushi Roll - Small</t>
  </si>
  <si>
    <t>Nomad Nets</t>
  </si>
  <si>
    <t>NRRN-12.5</t>
  </si>
  <si>
    <t>NRRN-SC</t>
  </si>
  <si>
    <t>NRRN-LC</t>
  </si>
  <si>
    <t xml:space="preserve">Nomad Replacement Rubber Net - 15" Clear </t>
  </si>
  <si>
    <t xml:space="preserve">Nomad Replacement Rubber Net - 12.5" Clear </t>
  </si>
  <si>
    <t xml:space="preserve">Nomad Replacement Rubber Net - 19" Clear </t>
  </si>
  <si>
    <t>Nomad Replacement Rubber Net - 19" Extra Deep Black</t>
  </si>
  <si>
    <t>CNR-L</t>
  </si>
  <si>
    <t>Confluence Net Release - Lichen</t>
  </si>
  <si>
    <t xml:space="preserve">Nomad End Cap </t>
  </si>
  <si>
    <t>NEND</t>
  </si>
  <si>
    <t xml:space="preserve">NN-O </t>
  </si>
  <si>
    <t xml:space="preserve">Nomad Native Net - Original </t>
  </si>
  <si>
    <t>NN</t>
  </si>
  <si>
    <t>NHN-O</t>
  </si>
  <si>
    <t>NHN-T</t>
  </si>
  <si>
    <t>Nomad Hand Net - Original</t>
  </si>
  <si>
    <t>Nomad Hand Net - Tailwater</t>
  </si>
  <si>
    <t>NMLN-O</t>
  </si>
  <si>
    <t>Nomad Mid-Length Net - Original</t>
  </si>
  <si>
    <t>Nomad Mid-Length Net - Tailwater</t>
  </si>
  <si>
    <t>NMLN-T</t>
  </si>
  <si>
    <t>Nomad Guide Net - Original</t>
  </si>
  <si>
    <t>EJ-O</t>
  </si>
  <si>
    <t>Nomad El Jefe Net - Original</t>
  </si>
  <si>
    <t>EJG-O</t>
  </si>
  <si>
    <t>Nomad El Jefe Grande Net - Original</t>
  </si>
  <si>
    <t>NMLBN-O</t>
  </si>
  <si>
    <t>Nomad Mid-Length Boat Net - Original</t>
  </si>
  <si>
    <t>NBN-O</t>
  </si>
  <si>
    <t>Nomad Boat Net - Original</t>
  </si>
  <si>
    <t>Tools &amp; Accessories</t>
  </si>
  <si>
    <t>OXCB-CG</t>
  </si>
  <si>
    <t>Oxbow Chest/Backpack - Cutthroat Green</t>
  </si>
  <si>
    <t>SS-G</t>
  </si>
  <si>
    <t>Summit Sling - Gravel</t>
  </si>
  <si>
    <t>ELP-T</t>
  </si>
  <si>
    <t>Encampment Lumbar Pack - Tortuga</t>
  </si>
  <si>
    <t>SR-XL</t>
  </si>
  <si>
    <t>SR-LG</t>
  </si>
  <si>
    <t>SR-SM</t>
  </si>
  <si>
    <t>NRRN-DB</t>
  </si>
  <si>
    <t>Nomad Native Net</t>
  </si>
  <si>
    <t>HGTH-L</t>
  </si>
  <si>
    <t>Headgate Tippet Holder - Lichen</t>
  </si>
  <si>
    <t>SR-L</t>
  </si>
  <si>
    <t>Swivel Retractor - Lichen</t>
  </si>
  <si>
    <t>SR-GM</t>
  </si>
  <si>
    <t>Swivel Retractor - Gunmetal</t>
  </si>
  <si>
    <t>SCT-B</t>
  </si>
  <si>
    <t>Swift Current Thermometer - Blue</t>
  </si>
  <si>
    <t>SCT-GM</t>
  </si>
  <si>
    <t>Swift Current Thermometer - Gunmetal</t>
  </si>
  <si>
    <t>FPTC</t>
  </si>
  <si>
    <t>Fishpond Tippet Spool Cord</t>
  </si>
  <si>
    <t>MDWBH</t>
  </si>
  <si>
    <t>Molded Water Bottle Holder</t>
  </si>
  <si>
    <t>PIO-AC</t>
  </si>
  <si>
    <t>PIOPOD (Pack It Out) Microtrash Container - Assorted Colors</t>
  </si>
  <si>
    <t>FPGS</t>
  </si>
  <si>
    <t>Fishpond Gear Strap (set of 2)</t>
  </si>
  <si>
    <t>BTS-5</t>
  </si>
  <si>
    <t>Brookie Sticker - 5"</t>
  </si>
  <si>
    <t>DTREDS-6</t>
  </si>
  <si>
    <t>Don't Tredd Sticker - 6"</t>
  </si>
  <si>
    <t>FPSS</t>
  </si>
  <si>
    <t>FPFS</t>
  </si>
  <si>
    <t>FPLB</t>
  </si>
  <si>
    <t>Replaceable Foam</t>
  </si>
  <si>
    <t>ACP-RF</t>
  </si>
  <si>
    <t>Arroyo Chest Pack - Replaceable Foam</t>
  </si>
  <si>
    <t>BRCP-RF</t>
  </si>
  <si>
    <t>Blue River Chest/Lumbar Pack - Replaceable Foam - Set of 2</t>
  </si>
  <si>
    <t>GRTP-RF</t>
  </si>
  <si>
    <t>Gore Range Tech Pack - Replaceable Foam - Set of 2</t>
  </si>
  <si>
    <t>KFTV-RF</t>
  </si>
  <si>
    <t>Kingfisher Tech Vest - Replaceable Foam - Set of 3</t>
  </si>
  <si>
    <t>MBCP-RF</t>
  </si>
  <si>
    <t>Medicine Bow Chest Pack - Replaceable Foam</t>
  </si>
  <si>
    <t>SCCP-RF</t>
  </si>
  <si>
    <t>Savage Creek Chest Pack - Replaceable Foam</t>
  </si>
  <si>
    <t>SJVCP-RF</t>
  </si>
  <si>
    <t>San Juan Vertical Chest Pack - Replaceable Foam</t>
  </si>
  <si>
    <t>SMV-RF</t>
  </si>
  <si>
    <t>Sagebrush Mesh Vest - Replaceable Foam</t>
  </si>
  <si>
    <t>SS-RF</t>
  </si>
  <si>
    <t>Summit Sling - Replaceable Foam</t>
  </si>
  <si>
    <t>WGP-RF</t>
  </si>
  <si>
    <t>Waterdance Guide Pack - Replaceable Foam</t>
  </si>
  <si>
    <t>WHTP-RF</t>
  </si>
  <si>
    <t>Wildhorse Tech Pack - Replaceable Foam - Set of 2</t>
  </si>
  <si>
    <t>WTP-RF</t>
  </si>
  <si>
    <t>Wasatch Tech Pack - Replaceable Foam - Set of 2</t>
  </si>
  <si>
    <t>YGLP-RF</t>
  </si>
  <si>
    <t>816332009754</t>
  </si>
  <si>
    <t>816332008474</t>
  </si>
  <si>
    <t>816332008450</t>
  </si>
  <si>
    <t>816332008412</t>
  </si>
  <si>
    <t>816332001437</t>
  </si>
  <si>
    <t>816332003011</t>
  </si>
  <si>
    <t>816332009730</t>
  </si>
  <si>
    <t>816332009723</t>
  </si>
  <si>
    <t>816332005329</t>
  </si>
  <si>
    <t>816332009846</t>
  </si>
  <si>
    <t>816332008467</t>
  </si>
  <si>
    <t>816332001864</t>
  </si>
  <si>
    <t>816332008375</t>
  </si>
  <si>
    <t>816332003226</t>
  </si>
  <si>
    <t>816332003578</t>
  </si>
  <si>
    <t>816332008481</t>
  </si>
  <si>
    <t>816332002960</t>
  </si>
  <si>
    <t>816332002663</t>
  </si>
  <si>
    <t>816332009785</t>
  </si>
  <si>
    <t>816332009761</t>
  </si>
  <si>
    <t>816332009778</t>
  </si>
  <si>
    <t>816332008603</t>
  </si>
  <si>
    <t>816332005565</t>
  </si>
  <si>
    <t>816332005589</t>
  </si>
  <si>
    <t>816332001413</t>
  </si>
  <si>
    <t>816332006579</t>
  </si>
  <si>
    <t>816332009701</t>
  </si>
  <si>
    <t>816332008566</t>
  </si>
  <si>
    <t>816332008559</t>
  </si>
  <si>
    <t>816332005459</t>
  </si>
  <si>
    <t>816332005473</t>
  </si>
  <si>
    <t>816332005480</t>
  </si>
  <si>
    <t>816332005503</t>
  </si>
  <si>
    <t>816332005510</t>
  </si>
  <si>
    <t>816332008573</t>
  </si>
  <si>
    <t>816332008597</t>
  </si>
  <si>
    <t>816332005527</t>
  </si>
  <si>
    <t>816332005541</t>
  </si>
  <si>
    <t>816332006562</t>
  </si>
  <si>
    <t>816332008689</t>
  </si>
  <si>
    <t>816332004452</t>
  </si>
  <si>
    <t>816332004469</t>
  </si>
  <si>
    <t>816332004476</t>
  </si>
  <si>
    <t>816332006418</t>
  </si>
  <si>
    <t>816332009853</t>
  </si>
  <si>
    <t>816332002441</t>
  </si>
  <si>
    <t>816332201448</t>
  </si>
  <si>
    <t>816332001291</t>
  </si>
  <si>
    <t>816332009648</t>
  </si>
  <si>
    <t>816332008610</t>
  </si>
  <si>
    <t>816332008627</t>
  </si>
  <si>
    <t>816332008634</t>
  </si>
  <si>
    <t>816332002915</t>
  </si>
  <si>
    <t>816332000676</t>
  </si>
  <si>
    <t>816332000546</t>
  </si>
  <si>
    <t>816332001406</t>
  </si>
  <si>
    <t>816332201479</t>
  </si>
  <si>
    <t>816332201486</t>
  </si>
  <si>
    <t>816332000591</t>
  </si>
  <si>
    <t>816332000928</t>
  </si>
  <si>
    <t>816332201493</t>
  </si>
  <si>
    <t>816332000690</t>
  </si>
  <si>
    <t>816332002403</t>
  </si>
  <si>
    <t>816332000898</t>
  </si>
  <si>
    <t>816332201509</t>
  </si>
  <si>
    <t>Retail</t>
  </si>
  <si>
    <t>Lifestyle—Apparel</t>
  </si>
  <si>
    <t>Lifestyle—Fishpond Stickers</t>
  </si>
  <si>
    <t>TSD</t>
  </si>
  <si>
    <t>TLSD</t>
  </si>
  <si>
    <t xml:space="preserve">Thunderhead Large Submersible Duffel </t>
  </si>
  <si>
    <t>816332010354</t>
  </si>
  <si>
    <t>816332010361</t>
  </si>
  <si>
    <t xml:space="preserve">FP Field </t>
  </si>
  <si>
    <t>NEN-O</t>
  </si>
  <si>
    <t>Nomad Emerger Net- Original</t>
  </si>
  <si>
    <t>816332010255</t>
  </si>
  <si>
    <t>NEN-BT</t>
  </si>
  <si>
    <t>Nomad Emerger Net- Brown Trout</t>
  </si>
  <si>
    <t>816332010248</t>
  </si>
  <si>
    <t>LMDWBH</t>
  </si>
  <si>
    <t>Large Molded Water Bottle Holder</t>
  </si>
  <si>
    <t>816332010231</t>
  </si>
  <si>
    <t>BTFP</t>
  </si>
  <si>
    <t xml:space="preserve">Beavertail Fly Patch </t>
  </si>
  <si>
    <t>816332010262</t>
  </si>
  <si>
    <t>MTS-O7</t>
  </si>
  <si>
    <t>Maori Trout Sticker- Overcast- 7"</t>
  </si>
  <si>
    <t>816332010781</t>
  </si>
  <si>
    <t>FWSB</t>
  </si>
  <si>
    <t>Freshwater Sticker Bundle</t>
  </si>
  <si>
    <t>816332010804</t>
  </si>
  <si>
    <t>SWSB</t>
  </si>
  <si>
    <t>Saltwater Sticker Bundle</t>
  </si>
  <si>
    <t>816332010811</t>
  </si>
  <si>
    <t>Wholesale under $2,000</t>
  </si>
  <si>
    <t>Level 1 $2,000 to $5,000</t>
  </si>
  <si>
    <t>TSB-CO</t>
  </si>
  <si>
    <t>Thunderhead Submersible Backpack- Cutthroat Orange</t>
  </si>
  <si>
    <t>TSB-Y</t>
  </si>
  <si>
    <t>Thunderhead Submersible Backpack- Yucca</t>
  </si>
  <si>
    <t>THS-Y</t>
  </si>
  <si>
    <t>Thunderhead Sling- Yucca</t>
  </si>
  <si>
    <t>TSL-Y</t>
  </si>
  <si>
    <t>Thunderhead Submersible Lumbar- Yucca</t>
  </si>
  <si>
    <t>CGB-Y</t>
  </si>
  <si>
    <t>Cutbank Gear Bag- Yucca</t>
  </si>
  <si>
    <t>816332011023</t>
  </si>
  <si>
    <t>816332011122</t>
  </si>
  <si>
    <t>816332011252</t>
  </si>
  <si>
    <t>816332011269</t>
  </si>
  <si>
    <t>BCTP-CG</t>
  </si>
  <si>
    <t>Bitch Creek Tech Pack - Cutthroat Green</t>
  </si>
  <si>
    <t>GGP-G</t>
  </si>
  <si>
    <t>Gunnison Guide Pack- Gravel</t>
  </si>
  <si>
    <t>816322011552</t>
  </si>
  <si>
    <t>816332011085</t>
  </si>
  <si>
    <t>GRGB-G</t>
  </si>
  <si>
    <t>Green River Gear Bag- Granite</t>
  </si>
  <si>
    <t>BWB</t>
  </si>
  <si>
    <t>Burrito Wader Bag</t>
  </si>
  <si>
    <t>DCRRC-G</t>
  </si>
  <si>
    <t>Dakota Carry-On Rod &amp; Reel Case - Granite</t>
  </si>
  <si>
    <t>816332011245</t>
  </si>
  <si>
    <t>816332011238</t>
  </si>
  <si>
    <t>TRC-G</t>
  </si>
  <si>
    <t>Teton Rolling Carry-On</t>
  </si>
  <si>
    <t>GTRD-G</t>
  </si>
  <si>
    <t>Grand Teton Rolling Luggage</t>
  </si>
  <si>
    <t>816332011214</t>
  </si>
  <si>
    <t>816332011221</t>
  </si>
  <si>
    <t>NEN-RA</t>
  </si>
  <si>
    <t>Nomad Emerger Net- River Armor</t>
  </si>
  <si>
    <t>NMLN-RA</t>
  </si>
  <si>
    <t>Nomad Mid-Length Net - River Armor</t>
  </si>
  <si>
    <t>816332011054</t>
  </si>
  <si>
    <t>816332011047</t>
  </si>
  <si>
    <t>AHR-M</t>
  </si>
  <si>
    <t>Arrowhead Retractor- Moss</t>
  </si>
  <si>
    <t>HGTH-XL</t>
  </si>
  <si>
    <t>Headgate Tippet Holder - XL</t>
  </si>
  <si>
    <t>816332011078</t>
  </si>
  <si>
    <t>816332011061</t>
  </si>
  <si>
    <t>RR2-CO</t>
  </si>
  <si>
    <t>River Rat 2.0- Yucca</t>
  </si>
  <si>
    <t>RR2-Y</t>
  </si>
  <si>
    <t>River Rat 2.0- Cutthroat Orange</t>
  </si>
  <si>
    <t>816332011108</t>
  </si>
  <si>
    <t>TS-P-8</t>
  </si>
  <si>
    <t>Thermal Die Cut Sticker- Pescado - 8"</t>
  </si>
  <si>
    <t>TS-P-4</t>
  </si>
  <si>
    <t>Thermal Die Cut Sticker- Pescado - 4"</t>
  </si>
  <si>
    <t>TS-RF-8</t>
  </si>
  <si>
    <t>Thermal Die Cut Sticker- Redfish - 8"</t>
  </si>
  <si>
    <t>TS-DF-4</t>
  </si>
  <si>
    <t>Thermal Die Cut Sticker- Dorsal Fin - 4"</t>
  </si>
  <si>
    <t>TS-HW-4.5</t>
  </si>
  <si>
    <t>Thermal Die Cut Sticker- Headwater-4.5"</t>
  </si>
  <si>
    <t>816322011514</t>
  </si>
  <si>
    <t>816322011507</t>
  </si>
  <si>
    <t>816322011521</t>
  </si>
  <si>
    <t>816322011484</t>
  </si>
  <si>
    <t>816322011538</t>
  </si>
  <si>
    <t xml:space="preserve">Fishpond Sunscreen - SPF 30 </t>
  </si>
  <si>
    <t xml:space="preserve">Fishpond Face Stick - SPF 50 </t>
  </si>
  <si>
    <t xml:space="preserve">Fishpond Lip Balm - SPF 15 </t>
  </si>
  <si>
    <t>GGP-RF</t>
  </si>
  <si>
    <t>Gunnison Guide Pack- Replacement Foam</t>
  </si>
  <si>
    <t>816332011092</t>
  </si>
  <si>
    <t>THS-S</t>
  </si>
  <si>
    <t>Thunderhead Sling- Shale</t>
  </si>
  <si>
    <t>816332011832</t>
  </si>
  <si>
    <t>TSL-S</t>
  </si>
  <si>
    <t>Thunderhead Submersible Lumbar- Shale</t>
  </si>
  <si>
    <t>816332011849</t>
  </si>
  <si>
    <t>THCP-S</t>
  </si>
  <si>
    <t>Thunderhead Chest Pack- Shale</t>
  </si>
  <si>
    <t>Thunderhead Submersible Duffel- Cutthroat Orange</t>
  </si>
  <si>
    <t>TSD-S</t>
  </si>
  <si>
    <t>Thunderhead Submersible Duffel-Yucca</t>
  </si>
  <si>
    <t>816332011818</t>
  </si>
  <si>
    <t>TRTD-Y</t>
  </si>
  <si>
    <t>Thunderhead Roll-Top Duffel- Yucca</t>
  </si>
  <si>
    <t>816322011866</t>
  </si>
  <si>
    <t>WRRTB-S</t>
  </si>
  <si>
    <t>Wind River Roll-Top Backpack- Shale</t>
  </si>
  <si>
    <t>816332012617</t>
  </si>
  <si>
    <t>CRTGB-S</t>
  </si>
  <si>
    <t>Castaway-Top Gear Bag- Shale</t>
  </si>
  <si>
    <t>816332012600</t>
  </si>
  <si>
    <t>SBBS</t>
  </si>
  <si>
    <t>Switchback Wading Belt System</t>
  </si>
  <si>
    <t>WBWB</t>
  </si>
  <si>
    <t>West Bank Wading Belt</t>
  </si>
  <si>
    <t>816332012099</t>
  </si>
  <si>
    <t>CCCP</t>
  </si>
  <si>
    <t>Cross-Current Chest Pack</t>
  </si>
  <si>
    <t>816332012075</t>
  </si>
  <si>
    <t>FTWD</t>
  </si>
  <si>
    <t>Flattops Wader Duffel</t>
  </si>
  <si>
    <t>816332011870</t>
  </si>
  <si>
    <t>NRRN-SBK</t>
  </si>
  <si>
    <t>Nomad Replacement Rubber Net - 15" Black</t>
  </si>
  <si>
    <t>816332012686</t>
  </si>
  <si>
    <t>NRRN-LBK</t>
  </si>
  <si>
    <t xml:space="preserve">Nomad Replacement Rubber Net - 19" Black </t>
  </si>
  <si>
    <t>EJ-RA</t>
  </si>
  <si>
    <t>Nomad El Jefe Net- River Armor</t>
  </si>
  <si>
    <t>816332011771</t>
  </si>
  <si>
    <t>FLT-C/BO</t>
  </si>
  <si>
    <t>Fishpond Luggage Tag- Charcoal/ Burnt Orange</t>
  </si>
  <si>
    <t>816332012563</t>
  </si>
  <si>
    <t>FH-BT</t>
  </si>
  <si>
    <t>Floatant Bottle Holder - Brown Trout</t>
  </si>
  <si>
    <t>816332012327</t>
  </si>
  <si>
    <t>FH-S</t>
  </si>
  <si>
    <t>Floatant Bottle Holder - Steelhead</t>
  </si>
  <si>
    <t>816332012334</t>
  </si>
  <si>
    <t>FH-CO</t>
  </si>
  <si>
    <t>Floatant Bottle Holder - Cutthroat Orange</t>
  </si>
  <si>
    <t>816332012341</t>
  </si>
  <si>
    <t>DSBH-BT</t>
  </si>
  <si>
    <t>Dry Shake Bottle Holder - Brown Trout</t>
  </si>
  <si>
    <t>816332012358</t>
  </si>
  <si>
    <t>DSBH-S</t>
  </si>
  <si>
    <t>Dry Shake Bottle Holder - Steelhead</t>
  </si>
  <si>
    <t>816332012365</t>
  </si>
  <si>
    <t>DSBH-CO</t>
  </si>
  <si>
    <t>Dry Shake Bottle Holder - Cutthroat Orange</t>
  </si>
  <si>
    <t>816332012372</t>
  </si>
  <si>
    <t>LMPIO-CO</t>
  </si>
  <si>
    <t>Largemouth PIOPOD Microtrash Container- Cutthroat Orange</t>
  </si>
  <si>
    <t>816332012105</t>
  </si>
  <si>
    <t>LMPIO-SB</t>
  </si>
  <si>
    <t>Largemouth PIOPOD Microtrash Container- Steelhead Blue</t>
  </si>
  <si>
    <t>816332012112</t>
  </si>
  <si>
    <t>QSRH-2.0</t>
  </si>
  <si>
    <t>QuikShot Rod Holder 2.0</t>
  </si>
  <si>
    <t>816322011859</t>
  </si>
  <si>
    <t>ERH-M</t>
  </si>
  <si>
    <t>Eddy River Hat- Medium</t>
  </si>
  <si>
    <t>816332012389</t>
  </si>
  <si>
    <t>ERH-L</t>
  </si>
  <si>
    <t>Eddy River Hat- Large</t>
  </si>
  <si>
    <t>816332012396</t>
  </si>
  <si>
    <t>CTS-6</t>
  </si>
  <si>
    <t>Cruiser Sticker- 6"</t>
  </si>
  <si>
    <t>816332012136</t>
  </si>
  <si>
    <t>EPS-5</t>
  </si>
  <si>
    <t>Endless Permit Sticker - 5"</t>
  </si>
  <si>
    <t>816332012143</t>
  </si>
  <si>
    <t>MHS-6</t>
  </si>
  <si>
    <t>Meathead Sticker - 6"</t>
  </si>
  <si>
    <t>816332012167</t>
  </si>
  <si>
    <t>LPS-6</t>
  </si>
  <si>
    <t>Las Pampas Sticker - 6"</t>
  </si>
  <si>
    <t>816332012174</t>
  </si>
  <si>
    <t>TS-P-4-A</t>
  </si>
  <si>
    <t>Thermal Die Cut Sticker- Pescado - 4"- Aqua</t>
  </si>
  <si>
    <t>816332012181</t>
  </si>
  <si>
    <t>TS-P-8-A</t>
  </si>
  <si>
    <t>Thermal Die Cut Sticker- Pescado - 8"- Aqua</t>
  </si>
  <si>
    <t>816332012198</t>
  </si>
  <si>
    <t>TS-P-6-A</t>
  </si>
  <si>
    <t>Thermal Die Cut Sticker- Permit - 6"- Aqua</t>
  </si>
  <si>
    <t>816332012204</t>
  </si>
  <si>
    <t>TS-P-6</t>
  </si>
  <si>
    <t>Thermal Die Cut Sticker- Permit - 6"</t>
  </si>
  <si>
    <t>816332012211</t>
  </si>
  <si>
    <t>TS-DF-4-A</t>
  </si>
  <si>
    <t>Thermal Die Cut Sticker- Dorsal Fin - 4"-Aqua</t>
  </si>
  <si>
    <t>816332012228</t>
  </si>
  <si>
    <t>TS-HW-4.5-A</t>
  </si>
  <si>
    <t>Thermal Die Cut Sticker- Headwaters - 4.5"-Aqua</t>
  </si>
  <si>
    <t>816332012235</t>
  </si>
  <si>
    <t>TS-DH-4.5</t>
  </si>
  <si>
    <t>Thermal Die Cut Sticker- Double haul - 4.5"</t>
  </si>
  <si>
    <t>816332012242</t>
  </si>
  <si>
    <t>TS-DH-4.5-A</t>
  </si>
  <si>
    <t>Thermal Die Cut Sticker- Double haul - 4.5"-Aqua</t>
  </si>
  <si>
    <t>816332012259</t>
  </si>
  <si>
    <t>SDC-M-BT</t>
  </si>
  <si>
    <t>Salty Dog Collar - Med - Brown Trout</t>
  </si>
  <si>
    <t>816332012266</t>
  </si>
  <si>
    <t>SDC-M-S</t>
  </si>
  <si>
    <t>Salty Dog Collar - Med - Steelhead</t>
  </si>
  <si>
    <t>816332012273</t>
  </si>
  <si>
    <t>SDC-M-CO</t>
  </si>
  <si>
    <t>Salty Dog Collar - Med - Cutthroat Orange</t>
  </si>
  <si>
    <t>816332012280</t>
  </si>
  <si>
    <t>SDL-BT</t>
  </si>
  <si>
    <t>Salty Dog Leash - Brown Trout</t>
  </si>
  <si>
    <t>816332012297</t>
  </si>
  <si>
    <t>SDL-S</t>
  </si>
  <si>
    <t>Salty Dog Leash - Steelhead</t>
  </si>
  <si>
    <t>816332012303</t>
  </si>
  <si>
    <t>SDL-CO</t>
  </si>
  <si>
    <t>Salty Dog Leash - Cutthroat Orange</t>
  </si>
  <si>
    <t>816332012310</t>
  </si>
  <si>
    <t>NGN-0</t>
  </si>
  <si>
    <t>TSB-S</t>
  </si>
  <si>
    <t>Thunderhead Submersible Backpack- Shale</t>
  </si>
  <si>
    <t>TSB-RC</t>
  </si>
  <si>
    <t>Thunderhead Submersible Backpack- Riverbed Camo</t>
  </si>
  <si>
    <t>Thunderhead Submersible Sling- Riverbed Camo</t>
  </si>
  <si>
    <t>THS-RC</t>
  </si>
  <si>
    <t>Thunderhead Submersible Lumbar- Riverbed Camo</t>
  </si>
  <si>
    <t>TLSD-RC</t>
  </si>
  <si>
    <t>Thunderhead Large Submersible Duffel- Riverbed Camo</t>
  </si>
  <si>
    <t>THP-Y</t>
  </si>
  <si>
    <t>Thunderhead Submersible Pouch- Shale</t>
  </si>
  <si>
    <t>THP-S</t>
  </si>
  <si>
    <t>Thunderhead Submersible Pouch- Yucca</t>
  </si>
  <si>
    <t>TDB-CO</t>
  </si>
  <si>
    <t>Thunderhead Roll-Top Dry Bag- Cutthroat Orange</t>
  </si>
  <si>
    <t>TDB-S</t>
  </si>
  <si>
    <t>Thunderhead Roll-Top Dry Bag- Shale</t>
  </si>
  <si>
    <t>RR2-S</t>
  </si>
  <si>
    <t>River Rat 2.0- Shale</t>
  </si>
  <si>
    <t>RR2-RC</t>
  </si>
  <si>
    <t>River Rat 2.0- Riverbed Camo</t>
  </si>
  <si>
    <t>UTV-M</t>
  </si>
  <si>
    <t>Upstream Tech Vest- Men's</t>
  </si>
  <si>
    <t>UTV-W</t>
  </si>
  <si>
    <t>Upstream Tech Vest- Women's</t>
  </si>
  <si>
    <t>TFYV</t>
  </si>
  <si>
    <t>Tenderfoot Youth Vest</t>
  </si>
  <si>
    <t>FHSP-G</t>
  </si>
  <si>
    <t>Flathead Sling Pack- Gravel</t>
  </si>
  <si>
    <t>BRCP-PM</t>
  </si>
  <si>
    <t>Blue River Chest/Lumbar Pack - Peat Moss</t>
  </si>
  <si>
    <t>SJVCP-TB</t>
  </si>
  <si>
    <t>San Juan Vertical Chest Pack - Tidal Blue</t>
  </si>
  <si>
    <t>JBD-PM</t>
  </si>
  <si>
    <t>Jagged Basin Duffel- Peat Moss</t>
  </si>
  <si>
    <t>RBBP-PM</t>
  </si>
  <si>
    <t>River Bank Backpack - Peat Moss</t>
  </si>
  <si>
    <t>LPFS-PM</t>
  </si>
  <si>
    <t>Lodgepole Fishing Satchel - Peat Moss</t>
  </si>
  <si>
    <t>HMB-PM</t>
  </si>
  <si>
    <t>Half Moon Weekender- Peat Moss</t>
  </si>
  <si>
    <t>BHKB-PM</t>
  </si>
  <si>
    <t>Bighorn Kit Bag - Peat Moss</t>
  </si>
  <si>
    <t>BB-PM</t>
  </si>
  <si>
    <t>Boulder Briefcase - Peat Moss</t>
  </si>
  <si>
    <t>CCTK-PM</t>
  </si>
  <si>
    <t>Cabin Creek Toiletry Kit - Peat Moss</t>
  </si>
  <si>
    <t>HTT-PM</t>
  </si>
  <si>
    <t>Horse Thief Tote- Peat Moss</t>
  </si>
  <si>
    <t>BC-PM</t>
  </si>
  <si>
    <t>Blizzard Cooler- Peat Moss</t>
  </si>
  <si>
    <t>ISC-PM</t>
  </si>
  <si>
    <t>Ice Storm Soft Cooler-Peat Moss</t>
  </si>
  <si>
    <t>ENTP-PM</t>
  </si>
  <si>
    <t>Eagle's Nest Travel Pouch - Peat Moss</t>
  </si>
  <si>
    <t>FLT-PM</t>
  </si>
  <si>
    <t>FP Field Luggage Tag- Peat Moss</t>
  </si>
  <si>
    <t>DCRRC-45-G</t>
  </si>
  <si>
    <t>Dakota Rod &amp; Reel Case - 45" - Granite</t>
  </si>
  <si>
    <t>TRRC-4</t>
  </si>
  <si>
    <t>Thunderhead Rod &amp; Reel Case- 4pcs</t>
  </si>
  <si>
    <t>TRRC-2</t>
  </si>
  <si>
    <t>Thunderhead Rod &amp; Reel Case- 2pcs</t>
  </si>
  <si>
    <t>JRTC-G</t>
  </si>
  <si>
    <t>Jackalope Rod Tube Case- Granite</t>
  </si>
  <si>
    <t>SRC-G</t>
  </si>
  <si>
    <t>Stowaway Reel Case- Granite</t>
  </si>
  <si>
    <t>RRC-L-SA/SAB</t>
  </si>
  <si>
    <t>Ripple Reel Case- Large- Sand/Saddle Brown</t>
  </si>
  <si>
    <t>RRC-M-TB</t>
  </si>
  <si>
    <t>Ripple Reel Case- Medium- Tidal Blue</t>
  </si>
  <si>
    <t>NMLN-RBC</t>
  </si>
  <si>
    <t>Nomad Mid-length Net- Riverbed Camo</t>
  </si>
  <si>
    <t>EJ-RBC</t>
  </si>
  <si>
    <t>Nomad El Jefe Net - Riverbed Camo</t>
  </si>
  <si>
    <t>NMLBN-SC</t>
  </si>
  <si>
    <t>Nomad Mid-Length Boat Net - Salty Camo</t>
  </si>
  <si>
    <t>NBN-RBC</t>
  </si>
  <si>
    <t>Nomad Boat Net- Riverbed Camo</t>
  </si>
  <si>
    <t>AHR-BR</t>
  </si>
  <si>
    <t>Arrowhead Retractor- Blackrock</t>
  </si>
  <si>
    <t>SBTP-S</t>
  </si>
  <si>
    <t>Sandbar Travel Pouch- Small</t>
  </si>
  <si>
    <t>SBTP-M</t>
  </si>
  <si>
    <t>Sandbar Travel Pouch- Medium</t>
  </si>
  <si>
    <t>SBTP-L</t>
  </si>
  <si>
    <t>Sandbar Travel Pouch- Large</t>
  </si>
  <si>
    <t>Lifestyle/Hats</t>
  </si>
  <si>
    <t>ERH-S</t>
  </si>
  <si>
    <t>Eddy River Hat- Small</t>
  </si>
  <si>
    <t>ERH-XL</t>
  </si>
  <si>
    <t>Eddy River Hat- X-Large</t>
  </si>
  <si>
    <t>FPSS-PK</t>
  </si>
  <si>
    <t>Fishpond Sunscreen - SPF 30 Display Box (12pcs)</t>
  </si>
  <si>
    <t>FPFS-PK</t>
  </si>
  <si>
    <t>Fishpond Face Stick - SPF 50 Display Box (15pcs)</t>
  </si>
  <si>
    <t>FPLB-PK</t>
  </si>
  <si>
    <t>Fishpond Lip Balm - SPF 15 Display Box (20pcs)</t>
  </si>
  <si>
    <t>MHH-C/S</t>
  </si>
  <si>
    <t>Meathead hat- Charcoal/Slate</t>
  </si>
  <si>
    <t>MTH-S/S</t>
  </si>
  <si>
    <t>Maori Trout Hat- Sandstone/Slate</t>
  </si>
  <si>
    <t>PH-LP-R/S</t>
  </si>
  <si>
    <t>Pescado Hat- Low Profile-Redrock/Slate</t>
  </si>
  <si>
    <t>PH-R/S</t>
  </si>
  <si>
    <t>Pescado Hat- Redrock/Slate</t>
  </si>
  <si>
    <t>STH-S/B</t>
  </si>
  <si>
    <t>Slab Trucker Hat-Sandstone/Brown</t>
  </si>
  <si>
    <t>LPH-R/S</t>
  </si>
  <si>
    <t>Las Pampas Hat- Redrock/Slate</t>
  </si>
  <si>
    <t>RTH-O</t>
  </si>
  <si>
    <t>Rainbow Trout Hat- Olive</t>
  </si>
  <si>
    <t>BH-O</t>
  </si>
  <si>
    <t>Brookie Hat- Olive</t>
  </si>
  <si>
    <t>DH-LP-G/C</t>
  </si>
  <si>
    <t>Drifter Hat- Low Profile- Granite/Clouds</t>
  </si>
  <si>
    <t>DH-G/C</t>
  </si>
  <si>
    <t>Drifter Hat- Granite/Clouds</t>
  </si>
  <si>
    <t>DTH-C/S</t>
  </si>
  <si>
    <t>Don't Tredd Hat- Charcoal/Slate</t>
  </si>
  <si>
    <t>KTH-M</t>
  </si>
  <si>
    <t>King Trucker Hat- Mist</t>
  </si>
  <si>
    <t>PTH-CO</t>
  </si>
  <si>
    <t>Pescado Hat- Cutty Orange</t>
  </si>
  <si>
    <t>LTH-FB</t>
  </si>
  <si>
    <t>Lecoqelton Trout Hat- Full Back</t>
  </si>
  <si>
    <t>CTH-FB-C/B</t>
  </si>
  <si>
    <t>Cruiser Trout Hat- Full Back- Chalk Bluff</t>
  </si>
  <si>
    <t>PH-FB-G</t>
  </si>
  <si>
    <t>Pecado Hat- Full Back- Granite</t>
  </si>
  <si>
    <t>FBH-L/B</t>
  </si>
  <si>
    <t>Foamy Brown Hat- Limestone/Bark</t>
  </si>
  <si>
    <t>DFTH-B/C</t>
  </si>
  <si>
    <t>Drifter Foam Trucker Hat- Brown/Cream</t>
  </si>
  <si>
    <t>KV-G</t>
  </si>
  <si>
    <t>King Visor- Granite</t>
  </si>
  <si>
    <t>KS-G-S</t>
  </si>
  <si>
    <t>King Shirt- Granite- Small</t>
  </si>
  <si>
    <t>KS-G-M</t>
  </si>
  <si>
    <t>King Shirt- Granite- Medium</t>
  </si>
  <si>
    <t>KS-G-L</t>
  </si>
  <si>
    <t>King Shirt- Granite- Large</t>
  </si>
  <si>
    <t>KS-G-XL</t>
  </si>
  <si>
    <t>King Shirt- Granite- X-Large</t>
  </si>
  <si>
    <t>KS-G-XXL</t>
  </si>
  <si>
    <t>King Shirt- Granite- 2X-large</t>
  </si>
  <si>
    <t>DS-G-S</t>
  </si>
  <si>
    <t>Drifter Shirt- Granite- Small</t>
  </si>
  <si>
    <t>DS-G-M</t>
  </si>
  <si>
    <t>Drifter Shirt- Granite- Medium</t>
  </si>
  <si>
    <t>DS-G-L</t>
  </si>
  <si>
    <t>Drifter Shirt- Granite- Large</t>
  </si>
  <si>
    <t>DS-G-XL</t>
  </si>
  <si>
    <t>Drifter Shirt- Granite- X-Large</t>
  </si>
  <si>
    <t>DS-G-XXL</t>
  </si>
  <si>
    <t>Drifter Shirt- Granite- 2X-Large</t>
  </si>
  <si>
    <t>LS-O-S</t>
  </si>
  <si>
    <t>Local Shirt- Olive- Small</t>
  </si>
  <si>
    <t>LS-O-M</t>
  </si>
  <si>
    <t>Local Shirt- Olive- Medium</t>
  </si>
  <si>
    <t>LS-O-L</t>
  </si>
  <si>
    <t>Local Shirt- Olive- Large</t>
  </si>
  <si>
    <t>LS-O-XL</t>
  </si>
  <si>
    <t>Local Shirt- Olive- X-Large</t>
  </si>
  <si>
    <t>LS-O-XXL</t>
  </si>
  <si>
    <t>Local Shirt- Olive- 2X-Large</t>
  </si>
  <si>
    <t>Lifestyle</t>
  </si>
  <si>
    <t>TWB-SG</t>
  </si>
  <si>
    <t>Trucha Webbing Belt- Sage Green</t>
  </si>
  <si>
    <t>TWB-TB</t>
  </si>
  <si>
    <t>Trucha Webbing Belt- Tidal Blue</t>
  </si>
  <si>
    <t>TWB-BO</t>
  </si>
  <si>
    <t>Trucha Webbing Belt- Burnt Orange</t>
  </si>
  <si>
    <t>BWTFB-PM</t>
  </si>
  <si>
    <t>Bow Wow Travel Food Bowl- Peat Moss</t>
  </si>
  <si>
    <t>BWTWB-PM</t>
  </si>
  <si>
    <t>Bow Wow Travel Water Bowl- Peat Moss</t>
  </si>
  <si>
    <t>LS-6</t>
  </si>
  <si>
    <t>Local Sitcker- 6"</t>
  </si>
  <si>
    <t>DS-5</t>
  </si>
  <si>
    <t>Drifter Sticker- 5"</t>
  </si>
  <si>
    <t>SKS-5.5</t>
  </si>
  <si>
    <t>Sunrise King Sticker- 5.5"</t>
  </si>
  <si>
    <t>TS-SF-4-A</t>
  </si>
  <si>
    <t>Thermal Die Cut Sticker- Salty Fin- 4.5"-Aqua</t>
  </si>
  <si>
    <t>CGB-RP</t>
  </si>
  <si>
    <t>Cutbank Replacement Foam Patch (1pcs)</t>
  </si>
  <si>
    <t>CCCP-RF</t>
  </si>
  <si>
    <t>Cross Current Chest Pack- Replacement Foam</t>
  </si>
  <si>
    <t>816332013164</t>
  </si>
  <si>
    <t>816332013188</t>
  </si>
  <si>
    <t>816332012976</t>
  </si>
  <si>
    <t>816332013737</t>
  </si>
  <si>
    <t>816332013744</t>
  </si>
  <si>
    <t>816332013751</t>
  </si>
  <si>
    <t>2020 Electronic Order Form</t>
  </si>
  <si>
    <t>(follows order of 2020 catalog)</t>
  </si>
  <si>
    <t>* Initial</t>
  </si>
  <si>
    <t xml:space="preserve">Terms and Conditions have been read:                              </t>
  </si>
  <si>
    <t>TSL-RC</t>
  </si>
  <si>
    <r>
      <t xml:space="preserve">Headgate Tippet Holder - Lichen </t>
    </r>
    <r>
      <rPr>
        <b/>
        <sz val="8"/>
        <rFont val="Calibri"/>
        <family val="2"/>
      </rPr>
      <t>(Case Pack 4)</t>
    </r>
  </si>
  <si>
    <r>
      <t xml:space="preserve">Headgate Tippet Holder - XL </t>
    </r>
    <r>
      <rPr>
        <b/>
        <sz val="8"/>
        <rFont val="Calibri"/>
        <family val="2"/>
      </rPr>
      <t>(Case Pack 4)</t>
    </r>
  </si>
  <si>
    <r>
      <t xml:space="preserve">Swivel Retractor - Lichen </t>
    </r>
    <r>
      <rPr>
        <b/>
        <sz val="8"/>
        <rFont val="Calibri"/>
        <family val="2"/>
      </rPr>
      <t xml:space="preserve"> (Case Pack 4)</t>
    </r>
  </si>
  <si>
    <r>
      <t xml:space="preserve">Swivel Retractor - Gunmetal  </t>
    </r>
    <r>
      <rPr>
        <b/>
        <sz val="8"/>
        <rFont val="Calibri"/>
        <family val="2"/>
      </rPr>
      <t>(Case Pack 4)</t>
    </r>
  </si>
  <si>
    <r>
      <t>Swift Current Thermometer - Blue</t>
    </r>
    <r>
      <rPr>
        <b/>
        <sz val="8"/>
        <rFont val="Calibri"/>
        <family val="2"/>
      </rPr>
      <t xml:space="preserve">  (Case Pack 4)</t>
    </r>
  </si>
  <si>
    <r>
      <t xml:space="preserve">Swift Current Thermometer - Gunmetal </t>
    </r>
    <r>
      <rPr>
        <b/>
        <sz val="8"/>
        <rFont val="Calibri"/>
        <family val="2"/>
      </rPr>
      <t xml:space="preserve"> (Case Pack 4)</t>
    </r>
  </si>
  <si>
    <r>
      <t xml:space="preserve">Fishpond Tippet Spool Cord  </t>
    </r>
    <r>
      <rPr>
        <b/>
        <sz val="8"/>
        <rFont val="Calibri"/>
        <family val="2"/>
      </rPr>
      <t>(Case Pack 4)</t>
    </r>
  </si>
  <si>
    <r>
      <t xml:space="preserve">PIOPOD (Pack It Out) Microtrash Container - Assorted Colors   </t>
    </r>
    <r>
      <rPr>
        <b/>
        <sz val="8"/>
        <rFont val="Calibri"/>
        <family val="2"/>
      </rPr>
      <t>(4pcs)</t>
    </r>
  </si>
  <si>
    <r>
      <t xml:space="preserve">Beavertail Fly Patch </t>
    </r>
    <r>
      <rPr>
        <b/>
        <sz val="8"/>
        <rFont val="Calibri"/>
        <family val="2"/>
      </rPr>
      <t>(Case Pack 4)</t>
    </r>
  </si>
  <si>
    <r>
      <t xml:space="preserve">Floatant Bottle Holder - Brown Trout  </t>
    </r>
    <r>
      <rPr>
        <b/>
        <sz val="8"/>
        <color indexed="8"/>
        <rFont val="Calibri"/>
        <family val="2"/>
      </rPr>
      <t>(Case Pack 4)</t>
    </r>
  </si>
  <si>
    <r>
      <t xml:space="preserve">Floatant Bottle Holder - Steelhead </t>
    </r>
    <r>
      <rPr>
        <b/>
        <sz val="8"/>
        <color indexed="8"/>
        <rFont val="Calibri"/>
        <family val="2"/>
      </rPr>
      <t xml:space="preserve"> (Case Pack 4)</t>
    </r>
  </si>
  <si>
    <r>
      <t xml:space="preserve">Floatant Bottle Holder - Cutthroat Orange  </t>
    </r>
    <r>
      <rPr>
        <b/>
        <sz val="8"/>
        <color indexed="8"/>
        <rFont val="Calibri"/>
        <family val="2"/>
      </rPr>
      <t>(Case Pack 4)</t>
    </r>
  </si>
  <si>
    <r>
      <t>Dry Shake Bottle Holder - Brown Trout</t>
    </r>
    <r>
      <rPr>
        <b/>
        <sz val="8"/>
        <color indexed="8"/>
        <rFont val="Calibri"/>
        <family val="2"/>
      </rPr>
      <t xml:space="preserve"> (Case Pack 4)</t>
    </r>
  </si>
  <si>
    <r>
      <t xml:space="preserve">Dry Shake Bottle Holder - Steelhead  </t>
    </r>
    <r>
      <rPr>
        <b/>
        <sz val="8"/>
        <color indexed="8"/>
        <rFont val="Calibri"/>
        <family val="2"/>
      </rPr>
      <t>(Case Pack 4)</t>
    </r>
  </si>
  <si>
    <r>
      <t>Dry Shake Bottle Holder - Cutthroat Orange</t>
    </r>
    <r>
      <rPr>
        <b/>
        <sz val="8"/>
        <color indexed="8"/>
        <rFont val="Calibri"/>
        <family val="2"/>
      </rPr>
      <t xml:space="preserve"> (Case Pack 4)</t>
    </r>
  </si>
  <si>
    <r>
      <t xml:space="preserve">Eddy River Hat- Small  </t>
    </r>
    <r>
      <rPr>
        <b/>
        <sz val="8"/>
        <rFont val="Calibri"/>
        <family val="2"/>
      </rPr>
      <t>(Case Pack 2)</t>
    </r>
  </si>
  <si>
    <r>
      <t xml:space="preserve">Eddy River Hat- Medium  </t>
    </r>
    <r>
      <rPr>
        <b/>
        <sz val="8"/>
        <rFont val="Calibri"/>
        <family val="2"/>
      </rPr>
      <t>(Case Pack 2)</t>
    </r>
  </si>
  <si>
    <r>
      <t>Eddy River Hat- Large</t>
    </r>
    <r>
      <rPr>
        <b/>
        <sz val="8"/>
        <rFont val="Calibri"/>
        <family val="2"/>
      </rPr>
      <t xml:space="preserve">  (Case Pack 2)</t>
    </r>
  </si>
  <si>
    <r>
      <t xml:space="preserve">Eddy River Hat- X-Large  </t>
    </r>
    <r>
      <rPr>
        <b/>
        <sz val="8"/>
        <rFont val="Calibri"/>
        <family val="2"/>
      </rPr>
      <t>(Case Pack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</si>
</sst>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&quot;$&quot;* #,##0.00_-;\-&quot;$&quot;* #,##0.00_-;_-&quot;$&quot;* &quot;-&quot;??_-;_-@_-"/>
  </numFmts>
  <fonts count="27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name val="Calibri"/>
      <family val="2"/>
      <scheme val="minor"/>
    </font>
    <font>
      <sz val="6.5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5" fillId="0" borderId="0" applyFont="0" applyFill="0" applyBorder="0" applyAlignment="0" applyProtection="0"/>
  </cellStyleXfs>
  <cellXfs count="137">
    <xf numFmtId="0" fontId="0" fillId="0" borderId="0" xfId="0"/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4" fontId="13" fillId="3" borderId="0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/>
    </xf>
    <xf numFmtId="170" fontId="7" fillId="2" borderId="0" xfId="0" applyNumberFormat="1" applyFont="1" applyFill="1" applyAlignment="1">
      <alignment horizontal="center" vertical="center"/>
    </xf>
    <xf numFmtId="170" fontId="7" fillId="4" borderId="0" xfId="0" applyNumberFormat="1" applyFont="1" applyFill="1"/>
    <xf numFmtId="0" fontId="9" fillId="4" borderId="0" xfId="0" applyFont="1" applyFill="1" applyAlignment="1">
      <alignment horizontal="center"/>
    </xf>
    <xf numFmtId="170" fontId="9" fillId="5" borderId="0" xfId="0" applyNumberFormat="1" applyFont="1" applyFill="1"/>
    <xf numFmtId="0" fontId="7" fillId="2" borderId="3" xfId="0" applyFont="1" applyFill="1" applyBorder="1" applyAlignment="1">
      <alignment horizontal="center" vertical="center"/>
    </xf>
    <xf numFmtId="170" fontId="7" fillId="2" borderId="3" xfId="0" applyNumberFormat="1" applyFont="1" applyFill="1" applyBorder="1" applyAlignment="1">
      <alignment horizontal="center" vertical="center"/>
    </xf>
    <xf numFmtId="170" fontId="9" fillId="5" borderId="3" xfId="0" applyNumberFormat="1" applyFont="1" applyFill="1" applyBorder="1" applyAlignment="1">
      <alignment horizontal="center" vertical="center"/>
    </xf>
    <xf numFmtId="170" fontId="7" fillId="2" borderId="3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top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2" fontId="1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4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14" fontId="13" fillId="2" borderId="4" xfId="0" applyNumberFormat="1" applyFont="1" applyFill="1" applyBorder="1" applyAlignment="1" applyProtection="1">
      <alignment horizontal="center" vertical="center"/>
      <protection locked="0"/>
    </xf>
    <xf numFmtId="14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16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2" fontId="17" fillId="2" borderId="0" xfId="0" applyNumberFormat="1" applyFont="1" applyFill="1" applyBorder="1" applyAlignment="1" applyProtection="1">
      <alignment horizontal="center" wrapText="1"/>
      <protection hidden="1"/>
    </xf>
    <xf numFmtId="2" fontId="18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17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7" fillId="0" borderId="0" xfId="0" applyFont="1"/>
    <xf numFmtId="0" fontId="20" fillId="0" borderId="0" xfId="0" applyFont="1" applyProtection="1">
      <protection hidden="1"/>
    </xf>
    <xf numFmtId="0" fontId="7" fillId="6" borderId="0" xfId="0" applyFont="1" applyFill="1"/>
    <xf numFmtId="2" fontId="7" fillId="0" borderId="0" xfId="0" applyNumberFormat="1" applyFont="1"/>
    <xf numFmtId="0" fontId="21" fillId="7" borderId="0" xfId="0" applyFont="1" applyFill="1" applyProtection="1">
      <protection hidden="1"/>
    </xf>
    <xf numFmtId="0" fontId="21" fillId="7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6" borderId="0" xfId="0" applyFont="1" applyFill="1" applyProtection="1">
      <protection hidden="1"/>
    </xf>
    <xf numFmtId="0" fontId="21" fillId="6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/>
    <xf numFmtId="2" fontId="21" fillId="0" borderId="0" xfId="0" applyNumberFormat="1" applyFont="1" applyFill="1" applyBorder="1" applyAlignment="1">
      <alignment wrapText="1"/>
    </xf>
    <xf numFmtId="0" fontId="21" fillId="0" borderId="0" xfId="0" applyFont="1" applyFill="1" applyAlignment="1" applyProtection="1">
      <alignment horizontal="center"/>
      <protection hidden="1"/>
    </xf>
    <xf numFmtId="0" fontId="7" fillId="0" borderId="0" xfId="0" applyFont="1" applyFill="1"/>
    <xf numFmtId="2" fontId="21" fillId="0" borderId="0" xfId="0" applyNumberFormat="1" applyFont="1" applyFill="1" applyBorder="1" applyAlignment="1" applyProtection="1">
      <alignment horizontal="left" vertical="center"/>
      <protection hidden="1"/>
    </xf>
    <xf numFmtId="2" fontId="21" fillId="6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2" fontId="21" fillId="6" borderId="0" xfId="0" applyNumberFormat="1" applyFont="1" applyFill="1" applyBorder="1" applyAlignment="1">
      <alignment wrapText="1"/>
    </xf>
    <xf numFmtId="0" fontId="21" fillId="8" borderId="0" xfId="0" applyFont="1" applyFill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7" borderId="0" xfId="0" applyFont="1" applyFill="1"/>
    <xf numFmtId="0" fontId="7" fillId="7" borderId="0" xfId="0" applyFont="1" applyFill="1"/>
    <xf numFmtId="2" fontId="21" fillId="0" borderId="0" xfId="0" applyNumberFormat="1" applyFont="1" applyAlignment="1" applyProtection="1">
      <alignment horizontal="center" vertical="center"/>
      <protection hidden="1"/>
    </xf>
    <xf numFmtId="2" fontId="21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Alignment="1">
      <alignment horizontal="center"/>
    </xf>
    <xf numFmtId="2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>
      <alignment horizontal="left"/>
    </xf>
    <xf numFmtId="0" fontId="2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2" fontId="21" fillId="7" borderId="0" xfId="0" applyNumberFormat="1" applyFont="1" applyFill="1" applyBorder="1" applyAlignment="1">
      <alignment wrapText="1"/>
    </xf>
    <xf numFmtId="2" fontId="21" fillId="7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21" fillId="9" borderId="0" xfId="0" applyFont="1" applyFill="1" applyProtection="1">
      <protection hidden="1"/>
    </xf>
    <xf numFmtId="0" fontId="21" fillId="9" borderId="0" xfId="0" applyFont="1" applyFill="1" applyAlignment="1" applyProtection="1">
      <alignment horizontal="left" vertical="center"/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7" fillId="9" borderId="0" xfId="0" applyFont="1" applyFill="1" applyBorder="1"/>
    <xf numFmtId="2" fontId="21" fillId="9" borderId="0" xfId="0" applyNumberFormat="1" applyFont="1" applyFill="1" applyBorder="1" applyAlignment="1">
      <alignment wrapText="1"/>
    </xf>
    <xf numFmtId="0" fontId="21" fillId="7" borderId="0" xfId="0" applyFont="1" applyFill="1" applyAlignment="1" applyProtection="1">
      <alignment horizontal="center"/>
      <protection hidden="1"/>
    </xf>
    <xf numFmtId="2" fontId="21" fillId="9" borderId="0" xfId="0" applyNumberFormat="1" applyFont="1" applyFill="1" applyBorder="1" applyAlignment="1" applyProtection="1">
      <alignment horizontal="left" vertical="center"/>
      <protection hidden="1"/>
    </xf>
    <xf numFmtId="0" fontId="21" fillId="6" borderId="0" xfId="0" applyFont="1" applyFill="1" applyAlignment="1" applyProtection="1">
      <alignment horizontal="center"/>
      <protection hidden="1"/>
    </xf>
    <xf numFmtId="0" fontId="7" fillId="10" borderId="0" xfId="0" applyFont="1" applyFill="1"/>
    <xf numFmtId="2" fontId="21" fillId="10" borderId="0" xfId="0" applyNumberFormat="1" applyFont="1" applyFill="1" applyBorder="1" applyAlignment="1">
      <alignment wrapText="1"/>
    </xf>
    <xf numFmtId="0" fontId="21" fillId="10" borderId="0" xfId="0" applyFont="1" applyFill="1" applyAlignment="1" applyProtection="1">
      <alignment horizontal="center"/>
      <protection hidden="1"/>
    </xf>
    <xf numFmtId="2" fontId="21" fillId="10" borderId="0" xfId="0" applyNumberFormat="1" applyFont="1" applyFill="1" applyBorder="1" applyAlignment="1" applyProtection="1">
      <alignment horizontal="left" vertical="center"/>
      <protection hidden="1"/>
    </xf>
    <xf numFmtId="0" fontId="21" fillId="10" borderId="0" xfId="0" applyFont="1" applyFill="1" applyProtection="1">
      <protection hidden="1"/>
    </xf>
    <xf numFmtId="0" fontId="21" fillId="10" borderId="0" xfId="0" applyFont="1" applyFill="1" applyAlignment="1" applyProtection="1">
      <alignment horizontal="left" vertical="center"/>
      <protection hidden="1"/>
    </xf>
    <xf numFmtId="0" fontId="23" fillId="0" borderId="0" xfId="0" applyFont="1" applyFill="1"/>
    <xf numFmtId="1" fontId="16" fillId="2" borderId="3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Fill="1" applyAlignment="1">
      <alignment horizontal="center"/>
    </xf>
    <xf numFmtId="2" fontId="21" fillId="11" borderId="0" xfId="0" applyNumberFormat="1" applyFont="1" applyFill="1" applyBorder="1" applyAlignment="1" applyProtection="1">
      <alignment horizontal="left" vertical="center"/>
      <protection hidden="1"/>
    </xf>
    <xf numFmtId="2" fontId="24" fillId="11" borderId="0" xfId="0" applyNumberFormat="1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Alignment="1">
      <alignment horizontal="center"/>
    </xf>
    <xf numFmtId="0" fontId="6" fillId="11" borderId="0" xfId="0" applyFont="1" applyFill="1"/>
    <xf numFmtId="0" fontId="25" fillId="11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21" fillId="11" borderId="0" xfId="0" applyFont="1" applyFill="1" applyProtection="1">
      <protection hidden="1"/>
    </xf>
    <xf numFmtId="0" fontId="24" fillId="11" borderId="0" xfId="0" applyFont="1" applyFill="1" applyAlignment="1" applyProtection="1">
      <alignment horizontal="center" vertical="center"/>
      <protection hidden="1"/>
    </xf>
    <xf numFmtId="0" fontId="6" fillId="11" borderId="5" xfId="0" applyFont="1" applyFill="1" applyBorder="1"/>
    <xf numFmtId="170" fontId="7" fillId="11" borderId="0" xfId="0" applyNumberFormat="1" applyFont="1" applyFill="1" applyAlignment="1">
      <alignment horizontal="center" vertical="center"/>
    </xf>
    <xf numFmtId="170" fontId="7" fillId="11" borderId="3" xfId="0" applyNumberFormat="1" applyFont="1" applyFill="1" applyBorder="1" applyAlignment="1">
      <alignment vertical="center"/>
    </xf>
    <xf numFmtId="0" fontId="2" fillId="0" borderId="0" xfId="0" applyFont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 applyProtection="1">
      <alignment horizontal="left" vertical="center"/>
      <protection locked="0"/>
    </xf>
    <xf numFmtId="0" fontId="26" fillId="2" borderId="7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6">
    <dxf>
      <font>
        <color auto="1"/>
      </font>
      <fill>
        <patternFill patternType="solid">
          <fgColor indexed="64"/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2" tint="-9.9978637043366805E-2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theme="6" tint="0.59999389629810485"/>
        </patternFill>
      </fill>
    </dxf>
    <dxf>
      <font>
        <color auto="1"/>
      </font>
      <fill>
        <patternFill patternType="solid">
          <fgColor indexed="64"/>
          <bgColor theme="5" tint="0.59999389629810485"/>
        </patternFill>
      </fill>
    </dxf>
    <dxf>
      <font>
        <color auto="1"/>
      </font>
      <fill>
        <patternFill patternType="solid">
          <fgColor indexed="64"/>
          <bgColor theme="2" tint="-0.24997711111789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66675</xdr:rowOff>
    </xdr:from>
    <xdr:to>
      <xdr:col>8</xdr:col>
      <xdr:colOff>200025</xdr:colOff>
      <xdr:row>6</xdr:row>
      <xdr:rowOff>9525</xdr:rowOff>
    </xdr:to>
    <xdr:pic>
      <xdr:nvPicPr>
        <xdr:cNvPr id="1106" name="Picture 1" descr="Fishpond (1)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6675"/>
          <a:ext cx="1895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283"/>
  <sheetViews>
    <sheetView tabSelected="1" zoomScale="125" zoomScaleNormal="125" zoomScalePageLayoutView="130" workbookViewId="0">
      <selection activeCell="B21" sqref="B21:D21"/>
    </sheetView>
  </sheetViews>
  <sheetFormatPr defaultColWidth="10.875" defaultRowHeight="11.1" customHeight="1" x14ac:dyDescent="0.2"/>
  <cols>
    <col min="1" max="1" width="8.625" style="1" customWidth="1"/>
    <col min="2" max="2" width="38" style="1" bestFit="1" customWidth="1"/>
    <col min="3" max="3" width="4" style="85" customWidth="1"/>
    <col min="4" max="5" width="7.375" style="1" customWidth="1"/>
    <col min="6" max="6" width="8.125" style="1" bestFit="1" customWidth="1"/>
    <col min="7" max="9" width="7.375" style="1" customWidth="1"/>
    <col min="10" max="10" width="5.5" style="1" customWidth="1"/>
    <col min="11" max="11" width="9.375" style="1" customWidth="1"/>
    <col min="12" max="12" width="11" style="1" bestFit="1" customWidth="1"/>
    <col min="13" max="16384" width="10.875" style="1"/>
  </cols>
  <sheetData>
    <row r="2" spans="1:12" ht="11.1" customHeight="1" x14ac:dyDescent="0.2">
      <c r="A2" s="4" t="s">
        <v>0</v>
      </c>
      <c r="B2" s="34" t="s">
        <v>19</v>
      </c>
    </row>
    <row r="3" spans="1:12" ht="11.1" customHeight="1" x14ac:dyDescent="0.2">
      <c r="A3" s="4"/>
    </row>
    <row r="4" spans="1:12" ht="11.1" customHeight="1" x14ac:dyDescent="0.2">
      <c r="A4" s="4" t="s">
        <v>1</v>
      </c>
      <c r="B4" s="128"/>
      <c r="C4" s="129"/>
      <c r="D4" s="130"/>
    </row>
    <row r="5" spans="1:12" ht="11.1" customHeight="1" x14ac:dyDescent="0.2">
      <c r="A5" s="4" t="s">
        <v>2</v>
      </c>
      <c r="B5" s="131"/>
      <c r="C5" s="132"/>
      <c r="D5" s="133"/>
    </row>
    <row r="6" spans="1:12" ht="11.1" customHeight="1" x14ac:dyDescent="0.2">
      <c r="A6" s="4"/>
      <c r="B6" s="131"/>
      <c r="C6" s="132"/>
      <c r="D6" s="133"/>
    </row>
    <row r="7" spans="1:12" ht="11.1" customHeight="1" x14ac:dyDescent="0.2">
      <c r="A7" s="4"/>
      <c r="B7" s="131"/>
      <c r="C7" s="132"/>
      <c r="D7" s="133"/>
      <c r="G7" s="6"/>
      <c r="H7" s="3"/>
      <c r="J7" s="16" t="s">
        <v>14</v>
      </c>
      <c r="K7" s="9" t="str">
        <f>F23</f>
        <v>mm/dd/yy</v>
      </c>
      <c r="L7" s="22">
        <f>F283</f>
        <v>0</v>
      </c>
    </row>
    <row r="8" spans="1:12" ht="11.1" customHeight="1" x14ac:dyDescent="0.2">
      <c r="A8" s="4" t="s">
        <v>3</v>
      </c>
      <c r="B8" s="131"/>
      <c r="C8" s="132"/>
      <c r="D8" s="133"/>
      <c r="F8" s="119" t="s">
        <v>672</v>
      </c>
      <c r="G8" s="119"/>
      <c r="H8" s="119"/>
      <c r="J8" s="16" t="s">
        <v>15</v>
      </c>
      <c r="K8" s="9" t="str">
        <f>G23</f>
        <v>mm/dd/yy</v>
      </c>
      <c r="L8" s="22">
        <f>G283</f>
        <v>0</v>
      </c>
    </row>
    <row r="9" spans="1:12" ht="11.1" customHeight="1" x14ac:dyDescent="0.2">
      <c r="A9" s="4" t="s">
        <v>4</v>
      </c>
      <c r="B9" s="131"/>
      <c r="C9" s="132"/>
      <c r="D9" s="133"/>
      <c r="F9" s="120" t="s">
        <v>20</v>
      </c>
      <c r="G9" s="120"/>
      <c r="H9" s="120"/>
      <c r="J9" s="16" t="s">
        <v>16</v>
      </c>
      <c r="K9" s="9" t="str">
        <f>H23</f>
        <v>mm/dd/yy</v>
      </c>
      <c r="L9" s="22">
        <f>H283</f>
        <v>0</v>
      </c>
    </row>
    <row r="10" spans="1:12" ht="11.1" customHeight="1" x14ac:dyDescent="0.2">
      <c r="A10" s="4" t="s">
        <v>5</v>
      </c>
      <c r="B10" s="131"/>
      <c r="C10" s="132"/>
      <c r="D10" s="133"/>
      <c r="F10" s="120" t="s">
        <v>21</v>
      </c>
      <c r="G10" s="120"/>
      <c r="H10" s="120"/>
      <c r="J10" s="16" t="s">
        <v>17</v>
      </c>
      <c r="K10" s="9" t="str">
        <f>I23</f>
        <v>mm/dd/yy</v>
      </c>
      <c r="L10" s="22">
        <f>I283</f>
        <v>0</v>
      </c>
    </row>
    <row r="11" spans="1:12" ht="11.1" customHeight="1" x14ac:dyDescent="0.2">
      <c r="A11" s="4" t="s">
        <v>6</v>
      </c>
      <c r="B11" s="131"/>
      <c r="C11" s="132"/>
      <c r="D11" s="133"/>
      <c r="G11" s="7" t="s">
        <v>22</v>
      </c>
      <c r="H11" s="12"/>
      <c r="K11" s="10" t="s">
        <v>26</v>
      </c>
      <c r="L11" s="24">
        <f>SUM(L7:L10)</f>
        <v>0</v>
      </c>
    </row>
    <row r="12" spans="1:12" ht="11.1" customHeight="1" x14ac:dyDescent="0.2">
      <c r="A12" s="4" t="s">
        <v>7</v>
      </c>
      <c r="B12" s="131"/>
      <c r="C12" s="132"/>
      <c r="D12" s="133"/>
      <c r="G12" s="2"/>
    </row>
    <row r="13" spans="1:12" ht="11.1" customHeight="1" x14ac:dyDescent="0.2">
      <c r="A13" s="4" t="s">
        <v>8</v>
      </c>
      <c r="B13" s="131"/>
      <c r="C13" s="132"/>
      <c r="D13" s="133"/>
      <c r="F13" s="121" t="s">
        <v>23</v>
      </c>
      <c r="G13" s="121"/>
      <c r="H13" s="121"/>
      <c r="K13" s="11" t="s">
        <v>27</v>
      </c>
      <c r="L13" s="23" t="str">
        <f>IF(L16&lt;2001,"Wholesale",IF(L16&lt;5000,"Level 1",IF(L16&lt;10000,"Level 2",IF(L16&gt;=10001,"Level 3"))))</f>
        <v>Wholesale</v>
      </c>
    </row>
    <row r="14" spans="1:12" ht="11.1" customHeight="1" x14ac:dyDescent="0.2">
      <c r="A14" s="4" t="s">
        <v>9</v>
      </c>
      <c r="B14" s="125"/>
      <c r="C14" s="126"/>
      <c r="D14" s="127"/>
      <c r="F14" s="121" t="s">
        <v>272</v>
      </c>
      <c r="G14" s="121"/>
      <c r="H14" s="121"/>
      <c r="K14" s="11" t="s">
        <v>28</v>
      </c>
      <c r="L14" s="23" t="str">
        <f>IF(L16&lt;2001,"2% 30, Net 45",IF(L16&lt;5000,"3% 30, Net 60",IF(L16&lt;10000,"3% 30, Net 60",IF(L16&gt;=10001,"4% 30, Net 60"))))</f>
        <v>2% 30, Net 45</v>
      </c>
    </row>
    <row r="15" spans="1:12" ht="11.1" customHeight="1" x14ac:dyDescent="0.2">
      <c r="A15" s="4"/>
      <c r="B15" s="3"/>
      <c r="F15" s="121" t="s">
        <v>273</v>
      </c>
      <c r="G15" s="121"/>
      <c r="H15" s="121"/>
    </row>
    <row r="16" spans="1:12" ht="11.1" customHeight="1" x14ac:dyDescent="0.2">
      <c r="A16" s="4"/>
      <c r="F16" s="121" t="s">
        <v>24</v>
      </c>
      <c r="G16" s="121"/>
      <c r="H16" s="121"/>
      <c r="K16" s="11" t="s">
        <v>29</v>
      </c>
      <c r="L16" s="22">
        <f>K283</f>
        <v>0</v>
      </c>
    </row>
    <row r="17" spans="1:12" ht="11.1" customHeight="1" x14ac:dyDescent="0.2">
      <c r="A17" s="4" t="s">
        <v>18</v>
      </c>
      <c r="B17" s="128"/>
      <c r="C17" s="129"/>
      <c r="D17" s="130"/>
      <c r="E17" s="2"/>
      <c r="F17" s="121" t="s">
        <v>25</v>
      </c>
      <c r="G17" s="121"/>
      <c r="H17" s="121"/>
      <c r="K17" s="11" t="s">
        <v>38</v>
      </c>
      <c r="L17" s="22">
        <f>L283</f>
        <v>0</v>
      </c>
    </row>
    <row r="18" spans="1:12" ht="11.1" customHeight="1" x14ac:dyDescent="0.2">
      <c r="A18" s="4"/>
      <c r="B18" s="131"/>
      <c r="C18" s="132"/>
      <c r="D18" s="133"/>
      <c r="E18" s="2"/>
      <c r="F18" s="2"/>
      <c r="G18" s="2"/>
      <c r="K18" s="11" t="s">
        <v>30</v>
      </c>
      <c r="L18" s="22">
        <f>L16-L17</f>
        <v>0</v>
      </c>
    </row>
    <row r="19" spans="1:12" ht="11.1" customHeight="1" x14ac:dyDescent="0.2">
      <c r="A19" s="4"/>
      <c r="B19" s="125"/>
      <c r="C19" s="126"/>
      <c r="D19" s="127"/>
      <c r="K19" s="11" t="s">
        <v>31</v>
      </c>
      <c r="L19" s="22">
        <f>IF(L13="Wholesale",2000.01-L16,IF(L13="Level 1",5000.01-L16,IF(L13="Level 2",10000.01-L16,IF(L13="Level 3",""))))</f>
        <v>2000.01</v>
      </c>
    </row>
    <row r="20" spans="1:12" ht="11.1" customHeight="1" x14ac:dyDescent="0.2">
      <c r="A20" s="4"/>
      <c r="F20" s="8" t="s">
        <v>13</v>
      </c>
      <c r="G20" s="8" t="s">
        <v>13</v>
      </c>
      <c r="H20" s="8" t="s">
        <v>13</v>
      </c>
      <c r="I20" s="8" t="s">
        <v>13</v>
      </c>
    </row>
    <row r="21" spans="1:12" ht="11.1" customHeight="1" x14ac:dyDescent="0.2">
      <c r="A21" s="118" t="s">
        <v>674</v>
      </c>
      <c r="B21" s="134" t="s">
        <v>675</v>
      </c>
      <c r="C21" s="135"/>
      <c r="D21" s="136"/>
      <c r="F21" s="35"/>
      <c r="G21" s="35"/>
      <c r="H21" s="35"/>
      <c r="I21" s="35"/>
    </row>
    <row r="22" spans="1:12" ht="11.1" customHeight="1" x14ac:dyDescent="0.2">
      <c r="A22" s="4" t="s">
        <v>10</v>
      </c>
      <c r="B22" s="131"/>
      <c r="C22" s="132"/>
      <c r="D22" s="133"/>
      <c r="F22" s="14" t="s">
        <v>14</v>
      </c>
      <c r="G22" s="15" t="s">
        <v>15</v>
      </c>
      <c r="H22" s="15" t="s">
        <v>16</v>
      </c>
      <c r="I22" s="15" t="s">
        <v>17</v>
      </c>
    </row>
    <row r="23" spans="1:12" ht="11.1" customHeight="1" x14ac:dyDescent="0.2">
      <c r="A23" s="5"/>
      <c r="B23" s="125"/>
      <c r="C23" s="126"/>
      <c r="D23" s="127"/>
      <c r="F23" s="37" t="s">
        <v>19</v>
      </c>
      <c r="G23" s="36" t="s">
        <v>19</v>
      </c>
      <c r="H23" s="36" t="s">
        <v>19</v>
      </c>
      <c r="I23" s="36" t="s">
        <v>19</v>
      </c>
    </row>
    <row r="24" spans="1:12" ht="6.95" customHeight="1" x14ac:dyDescent="0.2">
      <c r="A24" s="5"/>
      <c r="B24" s="29"/>
      <c r="C24" s="13"/>
      <c r="D24" s="13"/>
      <c r="F24" s="19"/>
      <c r="G24" s="20"/>
      <c r="H24" s="20"/>
      <c r="I24" s="20"/>
    </row>
    <row r="25" spans="1:12" ht="11.1" customHeight="1" x14ac:dyDescent="0.2">
      <c r="A25" s="17"/>
      <c r="B25" s="30" t="s">
        <v>673</v>
      </c>
      <c r="C25" s="123" t="s">
        <v>32</v>
      </c>
      <c r="D25" s="123" t="s">
        <v>36</v>
      </c>
      <c r="E25" s="122" t="s">
        <v>34</v>
      </c>
      <c r="F25" s="17"/>
      <c r="G25" s="17"/>
      <c r="H25" s="17"/>
      <c r="I25" s="17"/>
      <c r="J25" s="122" t="s">
        <v>35</v>
      </c>
      <c r="K25" s="122" t="s">
        <v>29</v>
      </c>
      <c r="L25" s="122" t="s">
        <v>37</v>
      </c>
    </row>
    <row r="26" spans="1:12" ht="11.1" customHeight="1" x14ac:dyDescent="0.2">
      <c r="A26" s="7" t="s">
        <v>11</v>
      </c>
      <c r="B26" s="7" t="s">
        <v>12</v>
      </c>
      <c r="C26" s="124"/>
      <c r="D26" s="124"/>
      <c r="E26" s="122"/>
      <c r="F26" s="18"/>
      <c r="G26" s="17"/>
      <c r="H26" s="17"/>
      <c r="I26" s="17"/>
      <c r="J26" s="122"/>
      <c r="K26" s="122"/>
      <c r="L26" s="122"/>
    </row>
    <row r="27" spans="1:12" ht="9.9499999999999993" customHeight="1" x14ac:dyDescent="0.2">
      <c r="A27" s="109"/>
      <c r="B27" s="111" t="s">
        <v>47</v>
      </c>
      <c r="C27" s="108"/>
      <c r="D27" s="109"/>
      <c r="E27" s="109"/>
      <c r="F27" s="110" t="str">
        <f>$F$22</f>
        <v>1st Ship Date</v>
      </c>
      <c r="G27" s="110" t="str">
        <f>$G$22</f>
        <v>2nd Ship Date</v>
      </c>
      <c r="H27" s="110" t="str">
        <f>$H$22</f>
        <v>3rd Ship Date</v>
      </c>
      <c r="I27" s="110" t="str">
        <f>$I$22</f>
        <v>4th Ship Date</v>
      </c>
      <c r="J27" s="108"/>
      <c r="K27" s="109"/>
      <c r="L27" s="109"/>
    </row>
    <row r="28" spans="1:12" ht="11.1" customHeight="1" x14ac:dyDescent="0.2">
      <c r="A28" s="86" t="s">
        <v>477</v>
      </c>
      <c r="B28" s="87" t="s">
        <v>478</v>
      </c>
      <c r="C28" s="88">
        <v>1</v>
      </c>
      <c r="D28" s="21">
        <f>INDEX('Price List'!E:E,MATCH(A28,'Price List'!A:A,0))</f>
        <v>179.97</v>
      </c>
      <c r="E28" s="21">
        <f>IF($L$13="Wholesale",INDEX('Price List'!E:E,MATCH(A28,'Price List'!A:A,0)),IF($L$13="Level 1",INDEX('Price List'!F:F,MATCH(A28,'Price List'!A:A,0)),IF($L$13="Level 2",INDEX('Price List'!G:G,MATCH(A28,'Price List'!A:A,0)),IF($L$13="Level 3",INDEX('Price List'!H:H,MATCH(A28,'Price List'!A:A,0)),"-"))))</f>
        <v>179.97</v>
      </c>
      <c r="F28" s="33"/>
      <c r="G28" s="33"/>
      <c r="H28" s="33"/>
      <c r="I28" s="33"/>
      <c r="J28" s="25">
        <f t="shared" ref="J28:J40" si="0">SUM(F28:I28)</f>
        <v>0</v>
      </c>
      <c r="K28" s="28" t="str">
        <f>IF(SUM(J28*D28)&gt;0,SUM(J28*D28),"")</f>
        <v/>
      </c>
      <c r="L28" s="28" t="str">
        <f t="shared" ref="L28:L40" si="1">IF(SUM(J28*E28)&gt;0,SUM(J28*E28),"")</f>
        <v/>
      </c>
    </row>
    <row r="29" spans="1:12" ht="11.1" customHeight="1" x14ac:dyDescent="0.2">
      <c r="A29" s="86" t="s">
        <v>479</v>
      </c>
      <c r="B29" s="87" t="s">
        <v>480</v>
      </c>
      <c r="C29" s="88">
        <v>1</v>
      </c>
      <c r="D29" s="21">
        <f>INDEX('Price List'!E:E,MATCH(A29,'Price List'!A:A,0))</f>
        <v>179.97</v>
      </c>
      <c r="E29" s="21">
        <f>IF($L$13="Wholesale",INDEX('Price List'!E:E,MATCH(A29,'Price List'!A:A,0)),IF($L$13="Level 1",INDEX('Price List'!F:F,MATCH(A29,'Price List'!A:A,0)),IF($L$13="Level 2",INDEX('Price List'!G:G,MATCH(A29,'Price List'!A:A,0)),IF($L$13="Level 3",INDEX('Price List'!H:H,MATCH(A29,'Price List'!A:A,0)),"-"))))</f>
        <v>179.97</v>
      </c>
      <c r="F29" s="33"/>
      <c r="G29" s="33"/>
      <c r="H29" s="33"/>
      <c r="I29" s="33"/>
      <c r="J29" s="25">
        <f t="shared" si="0"/>
        <v>0</v>
      </c>
      <c r="K29" s="28" t="str">
        <f>IF(SUM(J29*D29)&gt;0,SUM(J29*D29),"")</f>
        <v/>
      </c>
      <c r="L29" s="28" t="str">
        <f t="shared" si="1"/>
        <v/>
      </c>
    </row>
    <row r="30" spans="1:12" ht="11.1" customHeight="1" x14ac:dyDescent="0.2">
      <c r="A30" s="80" t="s">
        <v>274</v>
      </c>
      <c r="B30" s="81" t="s">
        <v>275</v>
      </c>
      <c r="C30" s="57">
        <v>1</v>
      </c>
      <c r="D30" s="21">
        <f>INDEX('Price List'!E:E,MATCH(A30,'Price List'!A:A,0))</f>
        <v>179.97</v>
      </c>
      <c r="E30" s="21">
        <f>IF($L$13="Wholesale",INDEX('Price List'!E:E,MATCH(A30,'Price List'!A:A,0)),IF($L$13="Level 1",INDEX('Price List'!F:F,MATCH(A30,'Price List'!A:A,0)),IF($L$13="Level 2",INDEX('Price List'!G:G,MATCH(A30,'Price List'!A:A,0)),IF($L$13="Level 3",INDEX('Price List'!H:H,MATCH(A30,'Price List'!A:A,0)),"-"))))</f>
        <v>179.97</v>
      </c>
      <c r="F30" s="33"/>
      <c r="G30" s="33"/>
      <c r="H30" s="33"/>
      <c r="I30" s="33"/>
      <c r="J30" s="25">
        <f t="shared" si="0"/>
        <v>0</v>
      </c>
      <c r="K30" s="28" t="str">
        <f>IF(SUM(J30*D30)&gt;0,SUM(J30*D30),"")</f>
        <v/>
      </c>
      <c r="L30" s="28" t="str">
        <f t="shared" si="1"/>
        <v/>
      </c>
    </row>
    <row r="31" spans="1:12" ht="11.1" customHeight="1" x14ac:dyDescent="0.2">
      <c r="A31" s="80" t="s">
        <v>276</v>
      </c>
      <c r="B31" s="81" t="s">
        <v>277</v>
      </c>
      <c r="C31" s="57">
        <v>1</v>
      </c>
      <c r="D31" s="21">
        <f>INDEX('Price List'!E:E,MATCH(A31,'Price List'!A:A,0))</f>
        <v>179.97</v>
      </c>
      <c r="E31" s="21">
        <f>IF($L$13="Wholesale",INDEX('Price List'!E:E,MATCH(A31,'Price List'!A:A,0)),IF($L$13="Level 1",INDEX('Price List'!F:F,MATCH(A31,'Price List'!A:A,0)),IF($L$13="Level 2",INDEX('Price List'!G:G,MATCH(A31,'Price List'!A:A,0)),IF($L$13="Level 3",INDEX('Price List'!H:H,MATCH(A31,'Price List'!A:A,0)),"-"))))</f>
        <v>179.97</v>
      </c>
      <c r="F31" s="33"/>
      <c r="G31" s="33"/>
      <c r="H31" s="33"/>
      <c r="I31" s="33"/>
      <c r="J31" s="25">
        <f t="shared" si="0"/>
        <v>0</v>
      </c>
      <c r="K31" s="28" t="str">
        <f t="shared" ref="K31:K41" si="2">IF(SUM(J31*D31)&gt;0,SUM(J31*D31),"")</f>
        <v/>
      </c>
      <c r="L31" s="28" t="str">
        <f t="shared" si="1"/>
        <v/>
      </c>
    </row>
    <row r="32" spans="1:12" ht="11.1" customHeight="1" x14ac:dyDescent="0.2">
      <c r="A32" s="86" t="s">
        <v>482</v>
      </c>
      <c r="B32" s="87" t="s">
        <v>481</v>
      </c>
      <c r="C32" s="88">
        <v>1</v>
      </c>
      <c r="D32" s="21">
        <f>INDEX('Price List'!E:E,MATCH(A32,'Price List'!A:A,0))</f>
        <v>137.97</v>
      </c>
      <c r="E32" s="21">
        <f>IF($L$13="Wholesale",INDEX('Price List'!E:E,MATCH(A32,'Price List'!A:A,0)),IF($L$13="Level 1",INDEX('Price List'!F:F,MATCH(A32,'Price List'!A:A,0)),IF($L$13="Level 2",INDEX('Price List'!G:G,MATCH(A32,'Price List'!A:A,0)),IF($L$13="Level 3",INDEX('Price List'!H:H,MATCH(A32,'Price List'!A:A,0)),"-"))))</f>
        <v>137.97</v>
      </c>
      <c r="F32" s="33"/>
      <c r="G32" s="33"/>
      <c r="H32" s="33"/>
      <c r="I32" s="33"/>
      <c r="J32" s="25">
        <f t="shared" si="0"/>
        <v>0</v>
      </c>
      <c r="K32" s="28" t="str">
        <f t="shared" si="2"/>
        <v/>
      </c>
      <c r="L32" s="28" t="str">
        <f t="shared" si="1"/>
        <v/>
      </c>
    </row>
    <row r="33" spans="1:12" ht="11.1" customHeight="1" x14ac:dyDescent="0.2">
      <c r="A33" s="80" t="s">
        <v>278</v>
      </c>
      <c r="B33" s="81" t="s">
        <v>279</v>
      </c>
      <c r="C33" s="57">
        <v>1</v>
      </c>
      <c r="D33" s="21">
        <f>INDEX('Price List'!E:E,MATCH(A33,'Price List'!A:A,0))</f>
        <v>137.97</v>
      </c>
      <c r="E33" s="21">
        <f>IF($L$13="Wholesale",INDEX('Price List'!E:E,MATCH(A33,'Price List'!A:A,0)),IF($L$13="Level 1",INDEX('Price List'!F:F,MATCH(A33,'Price List'!A:A,0)),IF($L$13="Level 2",INDEX('Price List'!G:G,MATCH(A33,'Price List'!A:A,0)),IF($L$13="Level 3",INDEX('Price List'!H:H,MATCH(A33,'Price List'!A:A,0)),"-"))))</f>
        <v>137.97</v>
      </c>
      <c r="F33" s="33"/>
      <c r="G33" s="33"/>
      <c r="H33" s="33"/>
      <c r="I33" s="33"/>
      <c r="J33" s="25">
        <f t="shared" si="0"/>
        <v>0</v>
      </c>
      <c r="K33" s="28" t="str">
        <f t="shared" si="2"/>
        <v/>
      </c>
      <c r="L33" s="28" t="str">
        <f t="shared" si="1"/>
        <v/>
      </c>
    </row>
    <row r="34" spans="1:12" ht="11.1" customHeight="1" x14ac:dyDescent="0.2">
      <c r="A34" s="69" t="s">
        <v>346</v>
      </c>
      <c r="B34" s="78" t="s">
        <v>347</v>
      </c>
      <c r="C34" s="57">
        <v>1</v>
      </c>
      <c r="D34" s="21">
        <f>INDEX('Price List'!E:E,MATCH(A34,'Price List'!A:A,0))</f>
        <v>137.97</v>
      </c>
      <c r="E34" s="21">
        <f>IF($L$13="Wholesale",INDEX('Price List'!E:E,MATCH(A34,'Price List'!A:A,0)),IF($L$13="Level 1",INDEX('Price List'!F:F,MATCH(A34,'Price List'!A:A,0)),IF($L$13="Level 2",INDEX('Price List'!G:G,MATCH(A34,'Price List'!A:A,0)),IF($L$13="Level 3",INDEX('Price List'!H:H,MATCH(A34,'Price List'!A:A,0)),"-"))))</f>
        <v>137.97</v>
      </c>
      <c r="F34" s="33"/>
      <c r="G34" s="33"/>
      <c r="H34" s="33"/>
      <c r="I34" s="33"/>
      <c r="J34" s="25">
        <f t="shared" si="0"/>
        <v>0</v>
      </c>
      <c r="K34" s="28" t="str">
        <f t="shared" si="2"/>
        <v/>
      </c>
      <c r="L34" s="28" t="str">
        <f>IF(SUM(J34*E34)&gt;0,SUM(J34*E34),"")</f>
        <v/>
      </c>
    </row>
    <row r="35" spans="1:12" ht="11.1" customHeight="1" x14ac:dyDescent="0.2">
      <c r="A35" s="86" t="s">
        <v>676</v>
      </c>
      <c r="B35" s="87" t="s">
        <v>483</v>
      </c>
      <c r="C35" s="88">
        <v>1</v>
      </c>
      <c r="D35" s="21">
        <f>INDEX('Price List'!E:E,MATCH(A35,'Price List'!A:A,0))</f>
        <v>137.97</v>
      </c>
      <c r="E35" s="21">
        <f>IF($L$13="Wholesale",INDEX('Price List'!E:E,MATCH(A35,'Price List'!A:A,0)),IF($L$13="Level 1",INDEX('Price List'!F:F,MATCH(A35,'Price List'!A:A,0)),IF($L$13="Level 2",INDEX('Price List'!G:G,MATCH(A35,'Price List'!A:A,0)),IF($L$13="Level 3",INDEX('Price List'!H:H,MATCH(A35,'Price List'!A:A,0)),"-"))))</f>
        <v>137.97</v>
      </c>
      <c r="F35" s="33"/>
      <c r="G35" s="33"/>
      <c r="H35" s="33"/>
      <c r="I35" s="33"/>
      <c r="J35" s="25">
        <f t="shared" si="0"/>
        <v>0</v>
      </c>
      <c r="K35" s="28" t="str">
        <f t="shared" si="2"/>
        <v/>
      </c>
      <c r="L35" s="28" t="str">
        <f t="shared" si="1"/>
        <v/>
      </c>
    </row>
    <row r="36" spans="1:12" ht="11.1" customHeight="1" x14ac:dyDescent="0.2">
      <c r="A36" s="80" t="s">
        <v>280</v>
      </c>
      <c r="B36" s="81" t="s">
        <v>281</v>
      </c>
      <c r="C36" s="57">
        <v>1</v>
      </c>
      <c r="D36" s="21">
        <f>INDEX('Price List'!E:E,MATCH(A36,'Price List'!A:A,0))</f>
        <v>137.97</v>
      </c>
      <c r="E36" s="21">
        <f>IF($L$13="Wholesale",INDEX('Price List'!E:E,MATCH(A36,'Price List'!A:A,0)),IF($L$13="Level 1",INDEX('Price List'!F:F,MATCH(A36,'Price List'!A:A,0)),IF($L$13="Level 2",INDEX('Price List'!G:G,MATCH(A36,'Price List'!A:A,0)),IF($L$13="Level 3",INDEX('Price List'!H:H,MATCH(A36,'Price List'!A:A,0)),"-"))))</f>
        <v>137.97</v>
      </c>
      <c r="F36" s="33"/>
      <c r="G36" s="33"/>
      <c r="H36" s="33"/>
      <c r="I36" s="33"/>
      <c r="J36" s="25">
        <f t="shared" si="0"/>
        <v>0</v>
      </c>
      <c r="K36" s="28" t="str">
        <f t="shared" si="2"/>
        <v/>
      </c>
      <c r="L36" s="28" t="str">
        <f t="shared" si="1"/>
        <v/>
      </c>
    </row>
    <row r="37" spans="1:12" ht="11.1" customHeight="1" x14ac:dyDescent="0.2">
      <c r="A37" s="69" t="s">
        <v>349</v>
      </c>
      <c r="B37" s="78" t="s">
        <v>350</v>
      </c>
      <c r="C37" s="57">
        <v>1</v>
      </c>
      <c r="D37" s="21">
        <f>INDEX('Price List'!E:E,MATCH(A37,'Price List'!A:A,0))</f>
        <v>137.97</v>
      </c>
      <c r="E37" s="21">
        <f>IF($L$13="Wholesale",INDEX('Price List'!E:E,MATCH(A37,'Price List'!A:A,0)),IF($L$13="Level 1",INDEX('Price List'!F:F,MATCH(A37,'Price List'!A:A,0)),IF($L$13="Level 2",INDEX('Price List'!G:G,MATCH(A37,'Price List'!A:A,0)),IF($L$13="Level 3",INDEX('Price List'!H:H,MATCH(A37,'Price List'!A:A,0)),"-"))))</f>
        <v>137.97</v>
      </c>
      <c r="F37" s="33"/>
      <c r="G37" s="33"/>
      <c r="H37" s="33"/>
      <c r="I37" s="33"/>
      <c r="J37" s="25">
        <f t="shared" si="0"/>
        <v>0</v>
      </c>
      <c r="K37" s="28" t="str">
        <f t="shared" si="2"/>
        <v/>
      </c>
      <c r="L37" s="28" t="str">
        <f t="shared" si="1"/>
        <v/>
      </c>
    </row>
    <row r="38" spans="1:12" ht="11.1" customHeight="1" x14ac:dyDescent="0.2">
      <c r="A38" s="69" t="s">
        <v>352</v>
      </c>
      <c r="B38" s="78" t="s">
        <v>353</v>
      </c>
      <c r="C38" s="57">
        <v>1</v>
      </c>
      <c r="D38" s="21">
        <f>INDEX('Price List'!E:E,MATCH(A38,'Price List'!A:A,0))</f>
        <v>107.97</v>
      </c>
      <c r="E38" s="21">
        <f>IF($L$13="Wholesale",INDEX('Price List'!E:E,MATCH(A38,'Price List'!A:A,0)),IF($L$13="Level 1",INDEX('Price List'!F:F,MATCH(A38,'Price List'!A:A,0)),IF($L$13="Level 2",INDEX('Price List'!G:G,MATCH(A38,'Price List'!A:A,0)),IF($L$13="Level 3",INDEX('Price List'!H:H,MATCH(A38,'Price List'!A:A,0)),"-"))))</f>
        <v>107.97</v>
      </c>
      <c r="F38" s="33"/>
      <c r="G38" s="33"/>
      <c r="H38" s="33"/>
      <c r="I38" s="33"/>
      <c r="J38" s="25">
        <f t="shared" si="0"/>
        <v>0</v>
      </c>
      <c r="K38" s="28" t="str">
        <f t="shared" si="2"/>
        <v/>
      </c>
      <c r="L38" s="28" t="str">
        <f t="shared" si="1"/>
        <v/>
      </c>
    </row>
    <row r="39" spans="1:12" ht="12.75" x14ac:dyDescent="0.2">
      <c r="A39" s="60" t="s">
        <v>245</v>
      </c>
      <c r="B39" s="61" t="s">
        <v>354</v>
      </c>
      <c r="C39" s="62">
        <v>1</v>
      </c>
      <c r="D39" s="21">
        <f>INDEX('Price List'!E:E,MATCH(A39,'Price List'!A:A,0))</f>
        <v>179.97</v>
      </c>
      <c r="E39" s="21">
        <f>IF($L$13="Wholesale",INDEX('Price List'!E:E,MATCH(A39,'Price List'!A:A,0)),IF($L$13="Level 1",INDEX('Price List'!F:F,MATCH(A39,'Price List'!A:A,0)),IF($L$13="Level 2",INDEX('Price List'!G:G,MATCH(A39,'Price List'!A:A,0)),IF($L$13="Level 3",INDEX('Price List'!H:H,MATCH(A39,'Price List'!A:A,0)),"-"))))</f>
        <v>179.97</v>
      </c>
      <c r="F39" s="33"/>
      <c r="G39" s="33"/>
      <c r="H39" s="33"/>
      <c r="I39" s="33"/>
      <c r="J39" s="25">
        <f t="shared" si="0"/>
        <v>0</v>
      </c>
      <c r="K39" s="28" t="str">
        <f t="shared" si="2"/>
        <v/>
      </c>
      <c r="L39" s="28" t="str">
        <f t="shared" si="1"/>
        <v/>
      </c>
    </row>
    <row r="40" spans="1:12" ht="12.75" x14ac:dyDescent="0.2">
      <c r="A40" s="60" t="s">
        <v>355</v>
      </c>
      <c r="B40" s="61" t="s">
        <v>356</v>
      </c>
      <c r="C40" s="62">
        <v>1</v>
      </c>
      <c r="D40" s="21">
        <f>INDEX('Price List'!E:E,MATCH(A40,'Price List'!A:A,0))</f>
        <v>179.97</v>
      </c>
      <c r="E40" s="21">
        <f>IF($L$13="Wholesale",INDEX('Price List'!E:E,MATCH(A40,'Price List'!A:A,0)),IF($L$13="Level 1",INDEX('Price List'!F:F,MATCH(A40,'Price List'!A:A,0)),IF($L$13="Level 2",INDEX('Price List'!G:G,MATCH(A40,'Price List'!A:A,0)),IF($L$13="Level 3",INDEX('Price List'!H:H,MATCH(A40,'Price List'!A:A,0)),"-"))))</f>
        <v>179.97</v>
      </c>
      <c r="F40" s="33"/>
      <c r="G40" s="33"/>
      <c r="H40" s="33"/>
      <c r="I40" s="33"/>
      <c r="J40" s="25">
        <f t="shared" si="0"/>
        <v>0</v>
      </c>
      <c r="K40" s="28" t="str">
        <f t="shared" si="2"/>
        <v/>
      </c>
      <c r="L40" s="28" t="str">
        <f t="shared" si="1"/>
        <v/>
      </c>
    </row>
    <row r="41" spans="1:12" ht="11.1" customHeight="1" x14ac:dyDescent="0.2">
      <c r="A41" s="60" t="s">
        <v>246</v>
      </c>
      <c r="B41" s="61" t="s">
        <v>247</v>
      </c>
      <c r="C41" s="62">
        <v>1</v>
      </c>
      <c r="D41" s="21">
        <f>INDEX('Price List'!E:E,MATCH(A41,'Price List'!A:A,0))</f>
        <v>239.97</v>
      </c>
      <c r="E41" s="21">
        <f>IF($L$13="Wholesale",INDEX('Price List'!E:E,MATCH(A41,'Price List'!A:A,0)),IF($L$13="Level 1",INDEX('Price List'!F:F,MATCH(A41,'Price List'!A:A,0)),IF($L$13="Level 2",INDEX('Price List'!G:G,MATCH(A41,'Price List'!A:A,0)),IF($L$13="Level 3",INDEX('Price List'!H:H,MATCH(A41,'Price List'!A:A,0)),"-"))))</f>
        <v>239.97</v>
      </c>
      <c r="F41" s="33"/>
      <c r="G41" s="33"/>
      <c r="H41" s="33"/>
      <c r="I41" s="33"/>
      <c r="J41" s="25">
        <f>SUM(F41:I41)</f>
        <v>0</v>
      </c>
      <c r="K41" s="28" t="str">
        <f t="shared" si="2"/>
        <v/>
      </c>
      <c r="L41" s="28" t="str">
        <f>IF(SUM(J41*E41)&gt;0,SUM(J41*E41),"")</f>
        <v/>
      </c>
    </row>
    <row r="42" spans="1:12" ht="11.1" customHeight="1" x14ac:dyDescent="0.2">
      <c r="A42" s="89" t="s">
        <v>484</v>
      </c>
      <c r="B42" s="90" t="s">
        <v>485</v>
      </c>
      <c r="C42" s="88">
        <v>1</v>
      </c>
      <c r="D42" s="21">
        <f>INDEX('Price List'!E:E,MATCH(A42,'Price List'!A:A,0))</f>
        <v>239.97</v>
      </c>
      <c r="E42" s="21">
        <f>IF($L$13="Wholesale",INDEX('Price List'!E:E,MATCH(A42,'Price List'!A:A,0)),IF($L$13="Level 1",INDEX('Price List'!F:F,MATCH(A42,'Price List'!A:A,0)),IF($L$13="Level 2",INDEX('Price List'!G:G,MATCH(A42,'Price List'!A:A,0)),IF($L$13="Level 3",INDEX('Price List'!H:H,MATCH(A42,'Price List'!A:A,0)),"-"))))</f>
        <v>239.97</v>
      </c>
      <c r="F42" s="33"/>
      <c r="G42" s="33"/>
      <c r="H42" s="33"/>
      <c r="I42" s="33"/>
      <c r="J42" s="25">
        <f t="shared" ref="J42:J51" si="3">SUM(F42:I42)</f>
        <v>0</v>
      </c>
      <c r="K42" s="28" t="str">
        <f>IF(SUM(J42*D42)&gt;0,SUM(J42*D42),"")</f>
        <v/>
      </c>
      <c r="L42" s="28" t="str">
        <f t="shared" ref="L42:L51" si="4">IF(SUM(J42*E42)&gt;0,SUM(J42*E42),"")</f>
        <v/>
      </c>
    </row>
    <row r="43" spans="1:12" ht="11.1" customHeight="1" x14ac:dyDescent="0.2">
      <c r="A43" s="60" t="s">
        <v>358</v>
      </c>
      <c r="B43" s="61" t="s">
        <v>359</v>
      </c>
      <c r="C43" s="62">
        <v>1</v>
      </c>
      <c r="D43" s="21">
        <f>INDEX('Price List'!E:E,MATCH(A43,'Price List'!A:A,0))</f>
        <v>119.97</v>
      </c>
      <c r="E43" s="21">
        <f>IF($L$13="Wholesale",INDEX('Price List'!E:E,MATCH(A43,'Price List'!A:A,0)),IF($L$13="Level 1",INDEX('Price List'!F:F,MATCH(A43,'Price List'!A:A,0)),IF($L$13="Level 2",INDEX('Price List'!G:G,MATCH(A43,'Price List'!A:A,0)),IF($L$13="Level 3",INDEX('Price List'!H:H,MATCH(A43,'Price List'!A:A,0)),"-"))))</f>
        <v>119.97</v>
      </c>
      <c r="F43" s="33"/>
      <c r="G43" s="33"/>
      <c r="H43" s="33"/>
      <c r="I43" s="33"/>
      <c r="J43" s="25">
        <f t="shared" si="3"/>
        <v>0</v>
      </c>
      <c r="K43" s="28" t="str">
        <f>IF(SUM(J43*D43)&gt;0,SUM(J43*D43),"")</f>
        <v/>
      </c>
      <c r="L43" s="28" t="str">
        <f t="shared" si="4"/>
        <v/>
      </c>
    </row>
    <row r="44" spans="1:12" ht="11.1" customHeight="1" x14ac:dyDescent="0.2">
      <c r="A44" s="69" t="s">
        <v>361</v>
      </c>
      <c r="B44" s="69" t="s">
        <v>362</v>
      </c>
      <c r="C44" s="57">
        <v>1</v>
      </c>
      <c r="D44" s="21">
        <f>INDEX('Price List'!E:E,MATCH(A44,'Price List'!A:A,0))</f>
        <v>119.97</v>
      </c>
      <c r="E44" s="21">
        <f>IF($L$13="Wholesale",INDEX('Price List'!E:E,MATCH(A44,'Price List'!A:A,0)),IF($L$13="Level 1",INDEX('Price List'!F:F,MATCH(A44,'Price List'!A:A,0)),IF($L$13="Level 2",INDEX('Price List'!G:G,MATCH(A44,'Price List'!A:A,0)),IF($L$13="Level 3",INDEX('Price List'!H:H,MATCH(A44,'Price List'!A:A,0)),"-"))))</f>
        <v>119.97</v>
      </c>
      <c r="F44" s="33"/>
      <c r="G44" s="33"/>
      <c r="H44" s="33"/>
      <c r="I44" s="33"/>
      <c r="J44" s="25">
        <f t="shared" si="3"/>
        <v>0</v>
      </c>
      <c r="K44" s="28" t="str">
        <f t="shared" ref="K44:K70" si="5">IF(SUM(J44*D44)&gt;0,SUM(J44*D44),"")</f>
        <v/>
      </c>
      <c r="L44" s="28" t="str">
        <f t="shared" si="4"/>
        <v/>
      </c>
    </row>
    <row r="45" spans="1:12" ht="11.1" customHeight="1" x14ac:dyDescent="0.2">
      <c r="A45" s="69" t="s">
        <v>282</v>
      </c>
      <c r="B45" s="69" t="s">
        <v>283</v>
      </c>
      <c r="C45" s="57">
        <v>1</v>
      </c>
      <c r="D45" s="21">
        <f>INDEX('Price List'!E:E,MATCH(A45,'Price List'!A:A,0))</f>
        <v>149.97</v>
      </c>
      <c r="E45" s="21">
        <f>IF($L$13="Wholesale",INDEX('Price List'!E:E,MATCH(A45,'Price List'!A:A,0)),IF($L$13="Level 1",INDEX('Price List'!F:F,MATCH(A45,'Price List'!A:A,0)),IF($L$13="Level 2",INDEX('Price List'!G:G,MATCH(A45,'Price List'!A:A,0)),IF($L$13="Level 3",INDEX('Price List'!H:H,MATCH(A45,'Price List'!A:A,0)),"-"))))</f>
        <v>149.97</v>
      </c>
      <c r="F45" s="33"/>
      <c r="G45" s="33"/>
      <c r="H45" s="33"/>
      <c r="I45" s="33"/>
      <c r="J45" s="25">
        <f t="shared" si="3"/>
        <v>0</v>
      </c>
      <c r="K45" s="28" t="str">
        <f t="shared" si="5"/>
        <v/>
      </c>
      <c r="L45" s="28" t="str">
        <f t="shared" si="4"/>
        <v/>
      </c>
    </row>
    <row r="46" spans="1:12" ht="11.1" customHeight="1" x14ac:dyDescent="0.2">
      <c r="A46" s="63" t="s">
        <v>364</v>
      </c>
      <c r="B46" s="61" t="s">
        <v>365</v>
      </c>
      <c r="C46" s="62">
        <v>1</v>
      </c>
      <c r="D46" s="21">
        <f>INDEX('Price List'!E:E,MATCH(A46,'Price List'!A:A,0))</f>
        <v>119.97</v>
      </c>
      <c r="E46" s="21">
        <f>IF($L$13="Wholesale",INDEX('Price List'!E:E,MATCH(A46,'Price List'!A:A,0)),IF($L$13="Level 1",INDEX('Price List'!F:F,MATCH(A46,'Price List'!A:A,0)),IF($L$13="Level 2",INDEX('Price List'!G:G,MATCH(A46,'Price List'!A:A,0)),IF($L$13="Level 3",INDEX('Price List'!H:H,MATCH(A46,'Price List'!A:A,0)),"-"))))</f>
        <v>119.97</v>
      </c>
      <c r="F46" s="33"/>
      <c r="G46" s="33"/>
      <c r="H46" s="33"/>
      <c r="I46" s="33"/>
      <c r="J46" s="25">
        <f t="shared" si="3"/>
        <v>0</v>
      </c>
      <c r="K46" s="28" t="str">
        <f t="shared" si="5"/>
        <v/>
      </c>
      <c r="L46" s="28" t="str">
        <f t="shared" si="4"/>
        <v/>
      </c>
    </row>
    <row r="47" spans="1:12" ht="11.1" customHeight="1" x14ac:dyDescent="0.2">
      <c r="A47" s="72" t="s">
        <v>486</v>
      </c>
      <c r="B47" s="82" t="s">
        <v>487</v>
      </c>
      <c r="C47" s="91">
        <v>1</v>
      </c>
      <c r="D47" s="21">
        <f>INDEX('Price List'!E:E,MATCH(A47,'Price List'!A:A,0))</f>
        <v>59.97</v>
      </c>
      <c r="E47" s="21">
        <f>IF($L$13="Wholesale",INDEX('Price List'!E:E,MATCH(A47,'Price List'!A:A,0)),IF($L$13="Level 1",INDEX('Price List'!F:F,MATCH(A47,'Price List'!A:A,0)),IF($L$13="Level 2",INDEX('Price List'!G:G,MATCH(A47,'Price List'!A:A,0)),IF($L$13="Level 3",INDEX('Price List'!H:H,MATCH(A47,'Price List'!A:A,0)),"-"))))</f>
        <v>59.97</v>
      </c>
      <c r="F47" s="33"/>
      <c r="G47" s="33"/>
      <c r="H47" s="33"/>
      <c r="I47" s="33"/>
      <c r="J47" s="25">
        <f t="shared" si="3"/>
        <v>0</v>
      </c>
      <c r="K47" s="28" t="str">
        <f t="shared" si="5"/>
        <v/>
      </c>
      <c r="L47" s="28" t="str">
        <f t="shared" si="4"/>
        <v/>
      </c>
    </row>
    <row r="48" spans="1:12" ht="11.1" customHeight="1" x14ac:dyDescent="0.2">
      <c r="A48" s="72" t="s">
        <v>488</v>
      </c>
      <c r="B48" s="82" t="s">
        <v>489</v>
      </c>
      <c r="C48" s="91">
        <v>1</v>
      </c>
      <c r="D48" s="21">
        <f>INDEX('Price List'!E:E,MATCH(A48,'Price List'!A:A,0))</f>
        <v>59.97</v>
      </c>
      <c r="E48" s="21">
        <f>IF($L$13="Wholesale",INDEX('Price List'!E:E,MATCH(A48,'Price List'!A:A,0)),IF($L$13="Level 1",INDEX('Price List'!F:F,MATCH(A48,'Price List'!A:A,0)),IF($L$13="Level 2",INDEX('Price List'!G:G,MATCH(A48,'Price List'!A:A,0)),IF($L$13="Level 3",INDEX('Price List'!H:H,MATCH(A48,'Price List'!A:A,0)),"-"))))</f>
        <v>59.97</v>
      </c>
      <c r="F48" s="33"/>
      <c r="G48" s="33"/>
      <c r="H48" s="33"/>
      <c r="I48" s="33"/>
      <c r="J48" s="25">
        <f t="shared" si="3"/>
        <v>0</v>
      </c>
      <c r="K48" s="28" t="str">
        <f t="shared" si="5"/>
        <v/>
      </c>
      <c r="L48" s="28" t="str">
        <f t="shared" si="4"/>
        <v/>
      </c>
    </row>
    <row r="49" spans="1:12" ht="11.1" customHeight="1" x14ac:dyDescent="0.2">
      <c r="A49" s="72" t="s">
        <v>490</v>
      </c>
      <c r="B49" s="82" t="s">
        <v>491</v>
      </c>
      <c r="C49" s="91">
        <v>1</v>
      </c>
      <c r="D49" s="21">
        <f>INDEX('Price List'!E:E,MATCH(A49,'Price List'!A:A,0))</f>
        <v>29.97</v>
      </c>
      <c r="E49" s="21">
        <f>IF($L$13="Wholesale",INDEX('Price List'!E:E,MATCH(A49,'Price List'!A:A,0)),IF($L$13="Level 1",INDEX('Price List'!F:F,MATCH(A49,'Price List'!A:A,0)),IF($L$13="Level 2",INDEX('Price List'!G:G,MATCH(A49,'Price List'!A:A,0)),IF($L$13="Level 3",INDEX('Price List'!H:H,MATCH(A49,'Price List'!A:A,0)),"-"))))</f>
        <v>29.97</v>
      </c>
      <c r="F49" s="33"/>
      <c r="G49" s="33"/>
      <c r="H49" s="33"/>
      <c r="I49" s="33"/>
      <c r="J49" s="25">
        <f t="shared" si="3"/>
        <v>0</v>
      </c>
      <c r="K49" s="28" t="str">
        <f t="shared" si="5"/>
        <v/>
      </c>
      <c r="L49" s="28" t="str">
        <f t="shared" si="4"/>
        <v/>
      </c>
    </row>
    <row r="50" spans="1:12" ht="11.1" customHeight="1" x14ac:dyDescent="0.2">
      <c r="A50" s="55" t="s">
        <v>492</v>
      </c>
      <c r="B50" s="82" t="s">
        <v>493</v>
      </c>
      <c r="C50" s="91">
        <v>1</v>
      </c>
      <c r="D50" s="21">
        <f>INDEX('Price List'!E:E,MATCH(A50,'Price List'!A:A,0))</f>
        <v>29.97</v>
      </c>
      <c r="E50" s="21">
        <f>IF($L$13="Wholesale",INDEX('Price List'!E:E,MATCH(A50,'Price List'!A:A,0)),IF($L$13="Level 1",INDEX('Price List'!F:F,MATCH(A50,'Price List'!A:A,0)),IF($L$13="Level 2",INDEX('Price List'!G:G,MATCH(A50,'Price List'!A:A,0)),IF($L$13="Level 3",INDEX('Price List'!H:H,MATCH(A50,'Price List'!A:A,0)),"-"))))</f>
        <v>29.97</v>
      </c>
      <c r="F50" s="33"/>
      <c r="G50" s="33"/>
      <c r="H50" s="33"/>
      <c r="I50" s="33"/>
      <c r="J50" s="25">
        <f t="shared" si="3"/>
        <v>0</v>
      </c>
      <c r="K50" s="28" t="str">
        <f t="shared" si="5"/>
        <v/>
      </c>
      <c r="L50" s="28" t="str">
        <f t="shared" si="4"/>
        <v/>
      </c>
    </row>
    <row r="51" spans="1:12" ht="9.9499999999999993" customHeight="1" x14ac:dyDescent="0.2">
      <c r="A51" s="69" t="s">
        <v>322</v>
      </c>
      <c r="B51" s="69" t="s">
        <v>321</v>
      </c>
      <c r="C51" s="62">
        <v>1</v>
      </c>
      <c r="D51" s="21">
        <f>INDEX('Price List'!E:E,MATCH(A51,'Price List'!A:A,0))</f>
        <v>11.97</v>
      </c>
      <c r="E51" s="21">
        <f>IF($L$13="Wholesale",INDEX('Price List'!E:E,MATCH(A51,'Price List'!A:A,0)),IF($L$13="Level 1",INDEX('Price List'!F:F,MATCH(A51,'Price List'!A:A,0)),IF($L$13="Level 2",INDEX('Price List'!G:G,MATCH(A51,'Price List'!A:A,0)),IF($L$13="Level 3",INDEX('Price List'!H:H,MATCH(A51,'Price List'!A:A,0)),"-"))))</f>
        <v>11.97</v>
      </c>
      <c r="F51" s="33"/>
      <c r="G51" s="33"/>
      <c r="H51" s="33"/>
      <c r="I51" s="33"/>
      <c r="J51" s="25">
        <f t="shared" si="3"/>
        <v>0</v>
      </c>
      <c r="K51" s="28" t="str">
        <f t="shared" si="5"/>
        <v/>
      </c>
      <c r="L51" s="28" t="str">
        <f t="shared" si="4"/>
        <v/>
      </c>
    </row>
    <row r="52" spans="1:12" ht="11.1" customHeight="1" x14ac:dyDescent="0.2">
      <c r="A52" s="69" t="s">
        <v>320</v>
      </c>
      <c r="B52" s="69" t="s">
        <v>323</v>
      </c>
      <c r="C52" s="62">
        <v>1</v>
      </c>
      <c r="D52" s="21">
        <f>INDEX('Price List'!E:E,MATCH(A52,'Price List'!A:A,0))</f>
        <v>11.97</v>
      </c>
      <c r="E52" s="21">
        <f>IF($L$13="Wholesale",INDEX('Price List'!E:E,MATCH(A52,'Price List'!A:A,0)),IF($L$13="Level 1",INDEX('Price List'!F:F,MATCH(A52,'Price List'!A:A,0)),IF($L$13="Level 2",INDEX('Price List'!G:G,MATCH(A52,'Price List'!A:A,0)),IF($L$13="Level 3",INDEX('Price List'!H:H,MATCH(A52,'Price List'!A:A,0)),"-"))))</f>
        <v>11.97</v>
      </c>
      <c r="F52" s="33"/>
      <c r="G52" s="33"/>
      <c r="H52" s="33"/>
      <c r="I52" s="33"/>
      <c r="J52" s="25">
        <f>SUM(F52:I52)</f>
        <v>0</v>
      </c>
      <c r="K52" s="28" t="str">
        <f t="shared" si="5"/>
        <v/>
      </c>
      <c r="L52" s="28" t="str">
        <f>IF(SUM(J52*E52)&gt;0,SUM(J52*E52),"")</f>
        <v/>
      </c>
    </row>
    <row r="53" spans="1:12" ht="11.1" customHeight="1" x14ac:dyDescent="0.2">
      <c r="A53" s="69" t="s">
        <v>494</v>
      </c>
      <c r="B53" s="69" t="s">
        <v>495</v>
      </c>
      <c r="C53" s="62">
        <v>1</v>
      </c>
      <c r="D53" s="21">
        <f>INDEX('Price List'!E:E,MATCH(A53,'Price List'!A:A,0))</f>
        <v>11.97</v>
      </c>
      <c r="E53" s="21">
        <f>IF($L$13="Wholesale",INDEX('Price List'!E:E,MATCH(A53,'Price List'!A:A,0)),IF($L$13="Level 1",INDEX('Price List'!F:F,MATCH(A53,'Price List'!A:A,0)),IF($L$13="Level 2",INDEX('Price List'!G:G,MATCH(A53,'Price List'!A:A,0)),IF($L$13="Level 3",INDEX('Price List'!H:H,MATCH(A53,'Price List'!A:A,0)),"-"))))</f>
        <v>11.97</v>
      </c>
      <c r="F53" s="33"/>
      <c r="G53" s="33"/>
      <c r="H53" s="33"/>
      <c r="I53" s="33"/>
      <c r="J53" s="25">
        <f t="shared" ref="J53:J83" si="6">SUM(F53:I53)</f>
        <v>0</v>
      </c>
      <c r="K53" s="28" t="str">
        <f t="shared" si="5"/>
        <v/>
      </c>
      <c r="L53" s="28" t="str">
        <f t="shared" ref="L53:L83" si="7">IF(SUM(J53*E53)&gt;0,SUM(J53*E53),"")</f>
        <v/>
      </c>
    </row>
    <row r="54" spans="1:12" ht="11.1" customHeight="1" x14ac:dyDescent="0.2">
      <c r="A54" s="86" t="s">
        <v>496</v>
      </c>
      <c r="B54" s="86" t="s">
        <v>497</v>
      </c>
      <c r="C54" s="88">
        <v>1</v>
      </c>
      <c r="D54" s="21">
        <f>INDEX('Price List'!E:E,MATCH(A54,'Price List'!A:A,0))</f>
        <v>11.97</v>
      </c>
      <c r="E54" s="21">
        <f>IF($L$13="Wholesale",INDEX('Price List'!E:E,MATCH(A54,'Price List'!A:A,0)),IF($L$13="Level 1",INDEX('Price List'!F:F,MATCH(A54,'Price List'!A:A,0)),IF($L$13="Level 2",INDEX('Price List'!G:G,MATCH(A54,'Price List'!A:A,0)),IF($L$13="Level 3",INDEX('Price List'!H:H,MATCH(A54,'Price List'!A:A,0)),"-"))))</f>
        <v>11.97</v>
      </c>
      <c r="F54" s="33"/>
      <c r="G54" s="33"/>
      <c r="H54" s="33"/>
      <c r="I54" s="33"/>
      <c r="J54" s="25">
        <f t="shared" si="6"/>
        <v>0</v>
      </c>
      <c r="K54" s="28" t="str">
        <f t="shared" si="5"/>
        <v/>
      </c>
      <c r="L54" s="28" t="str">
        <f t="shared" si="7"/>
        <v/>
      </c>
    </row>
    <row r="55" spans="1:12" ht="11.1" customHeight="1" x14ac:dyDescent="0.2">
      <c r="A55" s="112"/>
      <c r="B55" s="113" t="s">
        <v>48</v>
      </c>
      <c r="C55" s="108"/>
      <c r="D55" s="109"/>
      <c r="E55" s="109"/>
      <c r="F55" s="110" t="str">
        <f>$F$22</f>
        <v>1st Ship Date</v>
      </c>
      <c r="G55" s="110" t="str">
        <f>$G$22</f>
        <v>2nd Ship Date</v>
      </c>
      <c r="H55" s="110" t="str">
        <f>$H$22</f>
        <v>3rd Ship Date</v>
      </c>
      <c r="I55" s="110" t="str">
        <f>$I$22</f>
        <v>4th Ship Date</v>
      </c>
      <c r="J55" s="108"/>
      <c r="K55" s="109"/>
      <c r="L55" s="114"/>
    </row>
    <row r="56" spans="1:12" ht="11.1" customHeight="1" x14ac:dyDescent="0.2">
      <c r="A56" s="83" t="s">
        <v>498</v>
      </c>
      <c r="B56" s="83" t="s">
        <v>499</v>
      </c>
      <c r="C56" s="91">
        <v>1</v>
      </c>
      <c r="D56" s="21">
        <f>INDEX('Price List'!E:E,MATCH(A56,'Price List'!A:A,0))</f>
        <v>119.97</v>
      </c>
      <c r="E56" s="21">
        <f>IF($L$13="Wholesale",INDEX('Price List'!E:E,MATCH(A56,'Price List'!A:A,0)),IF($L$13="Level 1",INDEX('Price List'!F:F,MATCH(A56,'Price List'!A:A,0)),IF($L$13="Level 2",INDEX('Price List'!G:G,MATCH(A56,'Price List'!A:A,0)),IF($L$13="Level 3",INDEX('Price List'!H:H,MATCH(A56,'Price List'!A:A,0)),"-"))))</f>
        <v>119.97</v>
      </c>
      <c r="F56" s="33"/>
      <c r="G56" s="33"/>
      <c r="H56" s="33"/>
      <c r="I56" s="33"/>
      <c r="J56" s="25">
        <f t="shared" si="6"/>
        <v>0</v>
      </c>
      <c r="K56" s="28" t="str">
        <f t="shared" si="5"/>
        <v/>
      </c>
      <c r="L56" s="28" t="str">
        <f t="shared" si="7"/>
        <v/>
      </c>
    </row>
    <row r="57" spans="1:12" ht="11.1" customHeight="1" x14ac:dyDescent="0.2">
      <c r="A57" s="83" t="s">
        <v>500</v>
      </c>
      <c r="B57" s="83" t="s">
        <v>501</v>
      </c>
      <c r="C57" s="91">
        <v>1</v>
      </c>
      <c r="D57" s="21">
        <f>INDEX('Price List'!E:E,MATCH(A57,'Price List'!A:A,0))</f>
        <v>119.97</v>
      </c>
      <c r="E57" s="21">
        <f>IF($L$13="Wholesale",INDEX('Price List'!E:E,MATCH(A57,'Price List'!A:A,0)),IF($L$13="Level 1",INDEX('Price List'!F:F,MATCH(A57,'Price List'!A:A,0)),IF($L$13="Level 2",INDEX('Price List'!G:G,MATCH(A57,'Price List'!A:A,0)),IF($L$13="Level 3",INDEX('Price List'!H:H,MATCH(A57,'Price List'!A:A,0)),"-"))))</f>
        <v>119.97</v>
      </c>
      <c r="F57" s="33"/>
      <c r="G57" s="33"/>
      <c r="H57" s="33"/>
      <c r="I57" s="33"/>
      <c r="J57" s="25">
        <f t="shared" si="6"/>
        <v>0</v>
      </c>
      <c r="K57" s="28" t="str">
        <f t="shared" si="5"/>
        <v/>
      </c>
      <c r="L57" s="28" t="str">
        <f t="shared" si="7"/>
        <v/>
      </c>
    </row>
    <row r="58" spans="1:12" ht="11.1" customHeight="1" x14ac:dyDescent="0.2">
      <c r="A58" s="55" t="s">
        <v>502</v>
      </c>
      <c r="B58" s="83" t="s">
        <v>503</v>
      </c>
      <c r="C58" s="91">
        <v>1</v>
      </c>
      <c r="D58" s="21">
        <f>INDEX('Price List'!E:E,MATCH(A58,'Price List'!A:A,0))</f>
        <v>59.97</v>
      </c>
      <c r="E58" s="21">
        <f>IF($L$13="Wholesale",INDEX('Price List'!E:E,MATCH(A58,'Price List'!A:A,0)),IF($L$13="Level 1",INDEX('Price List'!F:F,MATCH(A58,'Price List'!A:A,0)),IF($L$13="Level 2",INDEX('Price List'!G:G,MATCH(A58,'Price List'!A:A,0)),IF($L$13="Level 3",INDEX('Price List'!H:H,MATCH(A58,'Price List'!A:A,0)),"-"))))</f>
        <v>59.97</v>
      </c>
      <c r="F58" s="33"/>
      <c r="G58" s="33"/>
      <c r="H58" s="33"/>
      <c r="I58" s="33"/>
      <c r="J58" s="25">
        <f t="shared" si="6"/>
        <v>0</v>
      </c>
      <c r="K58" s="28" t="str">
        <f t="shared" si="5"/>
        <v/>
      </c>
      <c r="L58" s="28" t="str">
        <f t="shared" si="7"/>
        <v/>
      </c>
    </row>
    <row r="59" spans="1:12" ht="11.1" customHeight="1" x14ac:dyDescent="0.2">
      <c r="A59" s="64" t="s">
        <v>49</v>
      </c>
      <c r="B59" s="64" t="s">
        <v>50</v>
      </c>
      <c r="C59" s="62">
        <v>1</v>
      </c>
      <c r="D59" s="21">
        <f>INDEX('Price List'!E:E,MATCH(A59,'Price List'!A:A,0))</f>
        <v>137.97</v>
      </c>
      <c r="E59" s="21">
        <f>IF($L$13="Wholesale",INDEX('Price List'!E:E,MATCH(A59,'Price List'!A:A,0)),IF($L$13="Level 1",INDEX('Price List'!F:F,MATCH(A59,'Price List'!A:A,0)),IF($L$13="Level 2",INDEX('Price List'!G:G,MATCH(A59,'Price List'!A:A,0)),IF($L$13="Level 3",INDEX('Price List'!H:H,MATCH(A59,'Price List'!A:A,0)),"-"))))</f>
        <v>137.97</v>
      </c>
      <c r="F59" s="33"/>
      <c r="G59" s="33"/>
      <c r="H59" s="33"/>
      <c r="I59" s="33"/>
      <c r="J59" s="25">
        <f t="shared" si="6"/>
        <v>0</v>
      </c>
      <c r="K59" s="28" t="str">
        <f t="shared" si="5"/>
        <v/>
      </c>
      <c r="L59" s="28" t="str">
        <f t="shared" si="7"/>
        <v/>
      </c>
    </row>
    <row r="60" spans="1:12" ht="11.1" customHeight="1" x14ac:dyDescent="0.2">
      <c r="A60" s="64" t="s">
        <v>51</v>
      </c>
      <c r="B60" s="64" t="s">
        <v>52</v>
      </c>
      <c r="C60" s="62">
        <v>1</v>
      </c>
      <c r="D60" s="21">
        <f>INDEX('Price List'!E:E,MATCH(A60,'Price List'!A:A,0))</f>
        <v>113.97</v>
      </c>
      <c r="E60" s="21">
        <f>IF($L$13="Wholesale",INDEX('Price List'!E:E,MATCH(A60,'Price List'!A:A,0)),IF($L$13="Level 1",INDEX('Price List'!F:F,MATCH(A60,'Price List'!A:A,0)),IF($L$13="Level 2",INDEX('Price List'!G:G,MATCH(A60,'Price List'!A:A,0)),IF($L$13="Level 3",INDEX('Price List'!H:H,MATCH(A60,'Price List'!A:A,0)),"-"))))</f>
        <v>113.97</v>
      </c>
      <c r="F60" s="33"/>
      <c r="G60" s="33"/>
      <c r="H60" s="33"/>
      <c r="I60" s="33"/>
      <c r="J60" s="25">
        <f t="shared" si="6"/>
        <v>0</v>
      </c>
      <c r="K60" s="28" t="str">
        <f t="shared" si="5"/>
        <v/>
      </c>
      <c r="L60" s="28" t="str">
        <f t="shared" si="7"/>
        <v/>
      </c>
    </row>
    <row r="61" spans="1:12" ht="11.1" customHeight="1" x14ac:dyDescent="0.2">
      <c r="A61" s="64" t="s">
        <v>56</v>
      </c>
      <c r="B61" s="64" t="s">
        <v>55</v>
      </c>
      <c r="C61" s="62">
        <v>1</v>
      </c>
      <c r="D61" s="21">
        <f>INDEX('Price List'!E:E,MATCH(A61,'Price List'!A:A,0))</f>
        <v>89.97</v>
      </c>
      <c r="E61" s="21">
        <f>IF($L$13="Wholesale",INDEX('Price List'!E:E,MATCH(A61,'Price List'!A:A,0)),IF($L$13="Level 1",INDEX('Price List'!F:F,MATCH(A61,'Price List'!A:A,0)),IF($L$13="Level 2",INDEX('Price List'!G:G,MATCH(A61,'Price List'!A:A,0)),IF($L$13="Level 3",INDEX('Price List'!H:H,MATCH(A61,'Price List'!A:A,0)),"-"))))</f>
        <v>89.97</v>
      </c>
      <c r="F61" s="33"/>
      <c r="G61" s="33"/>
      <c r="H61" s="33"/>
      <c r="I61" s="33"/>
      <c r="J61" s="25">
        <f t="shared" si="6"/>
        <v>0</v>
      </c>
      <c r="K61" s="28" t="str">
        <f t="shared" si="5"/>
        <v/>
      </c>
      <c r="L61" s="28" t="str">
        <f t="shared" si="7"/>
        <v/>
      </c>
    </row>
    <row r="62" spans="1:12" ht="11.1" customHeight="1" x14ac:dyDescent="0.2">
      <c r="A62" s="64" t="s">
        <v>53</v>
      </c>
      <c r="B62" s="64" t="s">
        <v>54</v>
      </c>
      <c r="C62" s="62">
        <v>1</v>
      </c>
      <c r="D62" s="21">
        <f>INDEX('Price List'!E:E,MATCH(A62,'Price List'!A:A,0))</f>
        <v>77.97</v>
      </c>
      <c r="E62" s="21">
        <f>IF($L$13="Wholesale",INDEX('Price List'!E:E,MATCH(A62,'Price List'!A:A,0)),IF($L$13="Level 1",INDEX('Price List'!F:F,MATCH(A62,'Price List'!A:A,0)),IF($L$13="Level 2",INDEX('Price List'!G:G,MATCH(A62,'Price List'!A:A,0)),IF($L$13="Level 3",INDEX('Price List'!H:H,MATCH(A62,'Price List'!A:A,0)),"-"))))</f>
        <v>77.97</v>
      </c>
      <c r="F62" s="33"/>
      <c r="G62" s="33"/>
      <c r="H62" s="33"/>
      <c r="I62" s="33"/>
      <c r="J62" s="25">
        <f t="shared" si="6"/>
        <v>0</v>
      </c>
      <c r="K62" s="28" t="str">
        <f t="shared" si="5"/>
        <v/>
      </c>
      <c r="L62" s="28" t="str">
        <f t="shared" si="7"/>
        <v/>
      </c>
    </row>
    <row r="63" spans="1:12" ht="11.1" customHeight="1" x14ac:dyDescent="0.2">
      <c r="A63" s="64" t="s">
        <v>57</v>
      </c>
      <c r="B63" s="64" t="s">
        <v>58</v>
      </c>
      <c r="C63" s="62">
        <v>1</v>
      </c>
      <c r="D63" s="21">
        <f>INDEX('Price List'!E:E,MATCH(A63,'Price List'!A:A,0))</f>
        <v>53.97</v>
      </c>
      <c r="E63" s="21">
        <f>IF($L$13="Wholesale",INDEX('Price List'!E:E,MATCH(A63,'Price List'!A:A,0)),IF($L$13="Level 1",INDEX('Price List'!F:F,MATCH(A63,'Price List'!A:A,0)),IF($L$13="Level 2",INDEX('Price List'!G:G,MATCH(A63,'Price List'!A:A,0)),IF($L$13="Level 3",INDEX('Price List'!H:H,MATCH(A63,'Price List'!A:A,0)),"-"))))</f>
        <v>53.97</v>
      </c>
      <c r="F63" s="33"/>
      <c r="G63" s="33"/>
      <c r="H63" s="33"/>
      <c r="I63" s="33"/>
      <c r="J63" s="25">
        <f t="shared" si="6"/>
        <v>0</v>
      </c>
      <c r="K63" s="28" t="str">
        <f t="shared" si="5"/>
        <v/>
      </c>
      <c r="L63" s="28" t="str">
        <f t="shared" si="7"/>
        <v/>
      </c>
    </row>
    <row r="64" spans="1:12" ht="11.1" customHeight="1" x14ac:dyDescent="0.2">
      <c r="A64" s="64" t="s">
        <v>115</v>
      </c>
      <c r="B64" s="64" t="s">
        <v>116</v>
      </c>
      <c r="C64" s="62">
        <v>1</v>
      </c>
      <c r="D64" s="21">
        <f>INDEX('Price List'!E:E,MATCH(A64,'Price List'!A:A,0))</f>
        <v>113.97</v>
      </c>
      <c r="E64" s="21">
        <f>IF($L$13="Wholesale",INDEX('Price List'!E:E,MATCH(A64,'Price List'!A:A,0)),IF($L$13="Level 1",INDEX('Price List'!F:F,MATCH(A64,'Price List'!A:A,0)),IF($L$13="Level 2",INDEX('Price List'!G:G,MATCH(A64,'Price List'!A:A,0)),IF($L$13="Level 3",INDEX('Price List'!H:H,MATCH(A64,'Price List'!A:A,0)),"-"))))</f>
        <v>113.97</v>
      </c>
      <c r="F64" s="33"/>
      <c r="G64" s="33"/>
      <c r="H64" s="33"/>
      <c r="I64" s="33"/>
      <c r="J64" s="25">
        <f t="shared" si="6"/>
        <v>0</v>
      </c>
      <c r="K64" s="28" t="str">
        <f t="shared" si="5"/>
        <v/>
      </c>
      <c r="L64" s="28" t="str">
        <f t="shared" si="7"/>
        <v/>
      </c>
    </row>
    <row r="65" spans="1:12" ht="11.1" customHeight="1" x14ac:dyDescent="0.2">
      <c r="A65" s="64" t="s">
        <v>288</v>
      </c>
      <c r="B65" s="64" t="s">
        <v>289</v>
      </c>
      <c r="C65" s="62">
        <v>1</v>
      </c>
      <c r="D65" s="21">
        <f>INDEX('Price List'!E:E,MATCH(A65,'Price List'!A:A,0))</f>
        <v>137.97</v>
      </c>
      <c r="E65" s="21">
        <f>IF($L$13="Wholesale",INDEX('Price List'!E:E,MATCH(A65,'Price List'!A:A,0)),IF($L$13="Level 1",INDEX('Price List'!F:F,MATCH(A65,'Price List'!A:A,0)),IF($L$13="Level 2",INDEX('Price List'!G:G,MATCH(A65,'Price List'!A:A,0)),IF($L$13="Level 3",INDEX('Price List'!H:H,MATCH(A65,'Price List'!A:A,0)),"-"))))</f>
        <v>137.97</v>
      </c>
      <c r="F65" s="33"/>
      <c r="G65" s="33"/>
      <c r="H65" s="33"/>
      <c r="I65" s="33"/>
      <c r="J65" s="25">
        <f t="shared" si="6"/>
        <v>0</v>
      </c>
      <c r="K65" s="28" t="str">
        <f t="shared" si="5"/>
        <v/>
      </c>
      <c r="L65" s="28" t="str">
        <f t="shared" si="7"/>
        <v/>
      </c>
    </row>
    <row r="66" spans="1:12" ht="11.1" customHeight="1" x14ac:dyDescent="0.2">
      <c r="A66" s="55" t="s">
        <v>504</v>
      </c>
      <c r="B66" s="55" t="s">
        <v>505</v>
      </c>
      <c r="C66" s="91">
        <v>1</v>
      </c>
      <c r="D66" s="21">
        <f>INDEX('Price List'!E:E,MATCH(A66,'Price List'!A:A,0))</f>
        <v>89.97</v>
      </c>
      <c r="E66" s="21">
        <f>IF($L$13="Wholesale",INDEX('Price List'!E:E,MATCH(A66,'Price List'!A:A,0)),IF($L$13="Level 1",INDEX('Price List'!F:F,MATCH(A66,'Price List'!A:A,0)),IF($L$13="Level 2",INDEX('Price List'!G:G,MATCH(A66,'Price List'!A:A,0)),IF($L$13="Level 3",INDEX('Price List'!H:H,MATCH(A66,'Price List'!A:A,0)),"-"))))</f>
        <v>89.97</v>
      </c>
      <c r="F66" s="33"/>
      <c r="G66" s="33"/>
      <c r="H66" s="33"/>
      <c r="I66" s="33"/>
      <c r="J66" s="25">
        <f t="shared" si="6"/>
        <v>0</v>
      </c>
      <c r="K66" s="28" t="str">
        <f t="shared" si="5"/>
        <v/>
      </c>
      <c r="L66" s="28" t="str">
        <f t="shared" si="7"/>
        <v/>
      </c>
    </row>
    <row r="67" spans="1:12" ht="11.1" customHeight="1" x14ac:dyDescent="0.2">
      <c r="A67" s="64" t="s">
        <v>117</v>
      </c>
      <c r="B67" s="64" t="s">
        <v>118</v>
      </c>
      <c r="C67" s="62">
        <v>1</v>
      </c>
      <c r="D67" s="21">
        <f>INDEX('Price List'!E:E,MATCH(A67,'Price List'!A:A,0))</f>
        <v>59.97</v>
      </c>
      <c r="E67" s="21">
        <f>IF($L$13="Wholesale",INDEX('Price List'!E:E,MATCH(A67,'Price List'!A:A,0)),IF($L$13="Level 1",INDEX('Price List'!F:F,MATCH(A67,'Price List'!A:A,0)),IF($L$13="Level 2",INDEX('Price List'!G:G,MATCH(A67,'Price List'!A:A,0)),IF($L$13="Level 3",INDEX('Price List'!H:H,MATCH(A67,'Price List'!A:A,0)),"-"))))</f>
        <v>59.97</v>
      </c>
      <c r="F67" s="33"/>
      <c r="G67" s="33"/>
      <c r="H67" s="33"/>
      <c r="I67" s="33"/>
      <c r="J67" s="25">
        <f t="shared" si="6"/>
        <v>0</v>
      </c>
      <c r="K67" s="28" t="str">
        <f t="shared" si="5"/>
        <v/>
      </c>
      <c r="L67" s="28" t="str">
        <f t="shared" si="7"/>
        <v/>
      </c>
    </row>
    <row r="68" spans="1:12" ht="11.1" customHeight="1" x14ac:dyDescent="0.2">
      <c r="A68" s="64" t="s">
        <v>60</v>
      </c>
      <c r="B68" s="64" t="s">
        <v>59</v>
      </c>
      <c r="C68" s="62">
        <v>1</v>
      </c>
      <c r="D68" s="21">
        <f>INDEX('Price List'!E:E,MATCH(A68,'Price List'!A:A,0))</f>
        <v>59.97</v>
      </c>
      <c r="E68" s="21">
        <f>IF($L$13="Wholesale",INDEX('Price List'!E:E,MATCH(A68,'Price List'!A:A,0)),IF($L$13="Level 1",INDEX('Price List'!F:F,MATCH(A68,'Price List'!A:A,0)),IF($L$13="Level 2",INDEX('Price List'!G:G,MATCH(A68,'Price List'!A:A,0)),IF($L$13="Level 3",INDEX('Price List'!H:H,MATCH(A68,'Price List'!A:A,0)),"-"))))</f>
        <v>59.97</v>
      </c>
      <c r="F68" s="33"/>
      <c r="G68" s="33"/>
      <c r="H68" s="33"/>
      <c r="I68" s="33"/>
      <c r="J68" s="25">
        <f t="shared" si="6"/>
        <v>0</v>
      </c>
      <c r="K68" s="28" t="str">
        <f t="shared" si="5"/>
        <v/>
      </c>
      <c r="L68" s="28" t="str">
        <f t="shared" si="7"/>
        <v/>
      </c>
    </row>
    <row r="69" spans="1:12" ht="11.1" customHeight="1" x14ac:dyDescent="0.2">
      <c r="A69" s="64" t="s">
        <v>367</v>
      </c>
      <c r="B69" s="64" t="s">
        <v>368</v>
      </c>
      <c r="C69" s="62">
        <v>1</v>
      </c>
      <c r="D69" s="21">
        <f>INDEX('Price List'!E:E,MATCH(A69,'Price List'!A:A,0))</f>
        <v>59.97</v>
      </c>
      <c r="E69" s="21">
        <f>IF($L$13="Wholesale",INDEX('Price List'!E:E,MATCH(A69,'Price List'!A:A,0)),IF($L$13="Level 1",INDEX('Price List'!F:F,MATCH(A69,'Price List'!A:A,0)),IF($L$13="Level 2",INDEX('Price List'!G:G,MATCH(A69,'Price List'!A:A,0)),IF($L$13="Level 3",INDEX('Price List'!H:H,MATCH(A69,'Price List'!A:A,0)),"-"))))</f>
        <v>59.97</v>
      </c>
      <c r="F69" s="33"/>
      <c r="G69" s="33"/>
      <c r="H69" s="33"/>
      <c r="I69" s="33"/>
      <c r="J69" s="25">
        <f t="shared" si="6"/>
        <v>0</v>
      </c>
      <c r="K69" s="28" t="str">
        <f t="shared" si="5"/>
        <v/>
      </c>
      <c r="L69" s="28" t="str">
        <f t="shared" si="7"/>
        <v/>
      </c>
    </row>
    <row r="70" spans="1:12" ht="11.1" customHeight="1" x14ac:dyDescent="0.2">
      <c r="A70" s="69" t="s">
        <v>290</v>
      </c>
      <c r="B70" s="69" t="s">
        <v>291</v>
      </c>
      <c r="C70" s="57">
        <v>1</v>
      </c>
      <c r="D70" s="21">
        <f>INDEX('Price List'!E:E,MATCH(A70,'Price List'!A:A,0))</f>
        <v>77.97</v>
      </c>
      <c r="E70" s="21">
        <f>IF($L$13="Wholesale",INDEX('Price List'!E:E,MATCH(A70,'Price List'!A:A,0)),IF($L$13="Level 1",INDEX('Price List'!F:F,MATCH(A70,'Price List'!A:A,0)),IF($L$13="Level 2",INDEX('Price List'!G:G,MATCH(A70,'Price List'!A:A,0)),IF($L$13="Level 3",INDEX('Price List'!H:H,MATCH(A70,'Price List'!A:A,0)),"-"))))</f>
        <v>77.97</v>
      </c>
      <c r="F70" s="33"/>
      <c r="G70" s="33"/>
      <c r="H70" s="33"/>
      <c r="I70" s="33"/>
      <c r="J70" s="25">
        <f t="shared" si="6"/>
        <v>0</v>
      </c>
      <c r="K70" s="28" t="str">
        <f t="shared" si="5"/>
        <v/>
      </c>
      <c r="L70" s="28" t="str">
        <f t="shared" si="7"/>
        <v/>
      </c>
    </row>
    <row r="71" spans="1:12" ht="11.1" customHeight="1" x14ac:dyDescent="0.2">
      <c r="A71" s="64" t="s">
        <v>66</v>
      </c>
      <c r="B71" s="64" t="s">
        <v>65</v>
      </c>
      <c r="C71" s="62">
        <v>1</v>
      </c>
      <c r="D71" s="21">
        <f>INDEX('Price List'!E:E,MATCH(A71,'Price List'!A:A,0))</f>
        <v>59.97</v>
      </c>
      <c r="E71" s="21">
        <f>IF($L$13="Wholesale",INDEX('Price List'!E:E,MATCH(A71,'Price List'!A:A,0)),IF($L$13="Level 1",INDEX('Price List'!F:F,MATCH(A71,'Price List'!A:A,0)),IF($L$13="Level 2",INDEX('Price List'!G:G,MATCH(A71,'Price List'!A:A,0)),IF($L$13="Level 3",INDEX('Price List'!H:H,MATCH(A71,'Price List'!A:A,0)),"-"))))</f>
        <v>59.97</v>
      </c>
      <c r="F71" s="33"/>
      <c r="G71" s="33"/>
      <c r="H71" s="33"/>
      <c r="I71" s="33"/>
      <c r="J71" s="25">
        <f t="shared" si="6"/>
        <v>0</v>
      </c>
      <c r="K71" s="28" t="str">
        <f>IF(SUM(J71*D71)&gt;0,SUM(J71*D71),"")</f>
        <v/>
      </c>
      <c r="L71" s="28" t="str">
        <f t="shared" si="7"/>
        <v/>
      </c>
    </row>
    <row r="72" spans="1:12" ht="11.1" customHeight="1" x14ac:dyDescent="0.2">
      <c r="A72" s="64" t="s">
        <v>61</v>
      </c>
      <c r="B72" s="64" t="s">
        <v>62</v>
      </c>
      <c r="C72" s="62">
        <v>1</v>
      </c>
      <c r="D72" s="21">
        <f>INDEX('Price List'!E:E,MATCH(A72,'Price List'!A:A,0))</f>
        <v>53.97</v>
      </c>
      <c r="E72" s="21">
        <f>IF($L$13="Wholesale",INDEX('Price List'!E:E,MATCH(A72,'Price List'!A:A,0)),IF($L$13="Level 1",INDEX('Price List'!F:F,MATCH(A72,'Price List'!A:A,0)),IF($L$13="Level 2",INDEX('Price List'!G:G,MATCH(A72,'Price List'!A:A,0)),IF($L$13="Level 3",INDEX('Price List'!H:H,MATCH(A72,'Price List'!A:A,0)),"-"))))</f>
        <v>53.97</v>
      </c>
      <c r="F72" s="33"/>
      <c r="G72" s="33"/>
      <c r="H72" s="33"/>
      <c r="I72" s="33"/>
      <c r="J72" s="25">
        <f t="shared" si="6"/>
        <v>0</v>
      </c>
      <c r="K72" s="28" t="str">
        <f>IF(SUM(J72*D72)&gt;0,SUM(J72*D72),"")</f>
        <v/>
      </c>
      <c r="L72" s="28" t="str">
        <f t="shared" si="7"/>
        <v/>
      </c>
    </row>
    <row r="73" spans="1:12" ht="11.1" customHeight="1" x14ac:dyDescent="0.2">
      <c r="A73" s="64" t="s">
        <v>119</v>
      </c>
      <c r="B73" s="64" t="s">
        <v>120</v>
      </c>
      <c r="C73" s="62">
        <v>1</v>
      </c>
      <c r="D73" s="21">
        <f>INDEX('Price List'!E:E,MATCH(A73,'Price List'!A:A,0))</f>
        <v>53.97</v>
      </c>
      <c r="E73" s="21">
        <f>IF($L$13="Wholesale",INDEX('Price List'!E:E,MATCH(A73,'Price List'!A:A,0)),IF($L$13="Level 1",INDEX('Price List'!F:F,MATCH(A73,'Price List'!A:A,0)),IF($L$13="Level 2",INDEX('Price List'!G:G,MATCH(A73,'Price List'!A:A,0)),IF($L$13="Level 3",INDEX('Price List'!H:H,MATCH(A73,'Price List'!A:A,0)),"-"))))</f>
        <v>53.97</v>
      </c>
      <c r="F73" s="33"/>
      <c r="G73" s="33"/>
      <c r="H73" s="33"/>
      <c r="I73" s="33"/>
      <c r="J73" s="25">
        <f t="shared" si="6"/>
        <v>0</v>
      </c>
      <c r="K73" s="28" t="str">
        <f t="shared" ref="K73:K83" si="8">IF(SUM(J73*D73)&gt;0,SUM(J73*D73),"")</f>
        <v/>
      </c>
      <c r="L73" s="28" t="str">
        <f t="shared" si="7"/>
        <v/>
      </c>
    </row>
    <row r="74" spans="1:12" ht="11.1" customHeight="1" x14ac:dyDescent="0.2">
      <c r="A74" s="64" t="s">
        <v>67</v>
      </c>
      <c r="B74" s="64" t="s">
        <v>68</v>
      </c>
      <c r="C74" s="62">
        <v>1</v>
      </c>
      <c r="D74" s="21">
        <f>INDEX('Price List'!E:E,MATCH(A74,'Price List'!A:A,0))</f>
        <v>47.97</v>
      </c>
      <c r="E74" s="21">
        <f>IF($L$13="Wholesale",INDEX('Price List'!E:E,MATCH(A74,'Price List'!A:A,0)),IF($L$13="Level 1",INDEX('Price List'!F:F,MATCH(A74,'Price List'!A:A,0)),IF($L$13="Level 2",INDEX('Price List'!G:G,MATCH(A74,'Price List'!A:A,0)),IF($L$13="Level 3",INDEX('Price List'!H:H,MATCH(A74,'Price List'!A:A,0)),"-"))))</f>
        <v>47.97</v>
      </c>
      <c r="F74" s="33"/>
      <c r="G74" s="33"/>
      <c r="H74" s="33"/>
      <c r="I74" s="33"/>
      <c r="J74" s="25">
        <f t="shared" si="6"/>
        <v>0</v>
      </c>
      <c r="K74" s="28" t="str">
        <f t="shared" si="8"/>
        <v/>
      </c>
      <c r="L74" s="28" t="str">
        <f t="shared" si="7"/>
        <v/>
      </c>
    </row>
    <row r="75" spans="1:12" ht="11.1" customHeight="1" x14ac:dyDescent="0.2">
      <c r="A75" s="92" t="s">
        <v>506</v>
      </c>
      <c r="B75" s="92" t="s">
        <v>507</v>
      </c>
      <c r="C75" s="88">
        <v>1</v>
      </c>
      <c r="D75" s="21">
        <f>INDEX('Price List'!E:E,MATCH(A75,'Price List'!A:A,0))</f>
        <v>59.97</v>
      </c>
      <c r="E75" s="21">
        <f>IF($L$13="Wholesale",INDEX('Price List'!E:E,MATCH(A75,'Price List'!A:A,0)),IF($L$13="Level 1",INDEX('Price List'!F:F,MATCH(A75,'Price List'!A:A,0)),IF($L$13="Level 2",INDEX('Price List'!G:G,MATCH(A75,'Price List'!A:A,0)),IF($L$13="Level 3",INDEX('Price List'!H:H,MATCH(A75,'Price List'!A:A,0)),"-"))))</f>
        <v>59.97</v>
      </c>
      <c r="F75" s="33"/>
      <c r="G75" s="33"/>
      <c r="H75" s="33"/>
      <c r="I75" s="33"/>
      <c r="J75" s="25">
        <f t="shared" si="6"/>
        <v>0</v>
      </c>
      <c r="K75" s="28" t="str">
        <f t="shared" si="8"/>
        <v/>
      </c>
      <c r="L75" s="28" t="str">
        <f t="shared" si="7"/>
        <v/>
      </c>
    </row>
    <row r="76" spans="1:12" ht="11.1" customHeight="1" x14ac:dyDescent="0.2">
      <c r="A76" s="64" t="s">
        <v>63</v>
      </c>
      <c r="B76" s="64" t="s">
        <v>64</v>
      </c>
      <c r="C76" s="62">
        <v>1</v>
      </c>
      <c r="D76" s="21">
        <f>INDEX('Price List'!E:E,MATCH(A76,'Price List'!A:A,0))</f>
        <v>41.97</v>
      </c>
      <c r="E76" s="21">
        <f>IF($L$13="Wholesale",INDEX('Price List'!E:E,MATCH(A76,'Price List'!A:A,0)),IF($L$13="Level 1",INDEX('Price List'!F:F,MATCH(A76,'Price List'!A:A,0)),IF($L$13="Level 2",INDEX('Price List'!G:G,MATCH(A76,'Price List'!A:A,0)),IF($L$13="Level 3",INDEX('Price List'!H:H,MATCH(A76,'Price List'!A:A,0)),"-"))))</f>
        <v>41.97</v>
      </c>
      <c r="F76" s="33"/>
      <c r="G76" s="33"/>
      <c r="H76" s="33"/>
      <c r="I76" s="33"/>
      <c r="J76" s="25">
        <f t="shared" si="6"/>
        <v>0</v>
      </c>
      <c r="K76" s="28" t="str">
        <f t="shared" si="8"/>
        <v/>
      </c>
      <c r="L76" s="28" t="str">
        <f t="shared" si="7"/>
        <v/>
      </c>
    </row>
    <row r="77" spans="1:12" ht="11.1" customHeight="1" x14ac:dyDescent="0.2">
      <c r="A77" s="69" t="s">
        <v>369</v>
      </c>
      <c r="B77" s="69" t="s">
        <v>370</v>
      </c>
      <c r="C77" s="62">
        <v>1</v>
      </c>
      <c r="D77" s="21">
        <f>INDEX('Price List'!E:E,MATCH(A77,'Price List'!A:A,0))</f>
        <v>29.97</v>
      </c>
      <c r="E77" s="21">
        <f>IF($L$13="Wholesale",INDEX('Price List'!E:E,MATCH(A77,'Price List'!A:A,0)),IF($L$13="Level 1",INDEX('Price List'!F:F,MATCH(A77,'Price List'!A:A,0)),IF($L$13="Level 2",INDEX('Price List'!G:G,MATCH(A77,'Price List'!A:A,0)),IF($L$13="Level 3",INDEX('Price List'!H:H,MATCH(A77,'Price List'!A:A,0)),"-"))))</f>
        <v>29.97</v>
      </c>
      <c r="F77" s="33"/>
      <c r="G77" s="33"/>
      <c r="H77" s="33"/>
      <c r="I77" s="33"/>
      <c r="J77" s="25">
        <f t="shared" si="6"/>
        <v>0</v>
      </c>
      <c r="K77" s="28" t="str">
        <f t="shared" si="8"/>
        <v/>
      </c>
      <c r="L77" s="28" t="str">
        <f t="shared" si="7"/>
        <v/>
      </c>
    </row>
    <row r="78" spans="1:12" ht="11.1" customHeight="1" x14ac:dyDescent="0.2">
      <c r="A78" s="69" t="s">
        <v>372</v>
      </c>
      <c r="B78" s="69" t="s">
        <v>373</v>
      </c>
      <c r="C78" s="62">
        <v>1</v>
      </c>
      <c r="D78" s="21">
        <f>INDEX('Price List'!E:E,MATCH(A78,'Price List'!A:A,0))</f>
        <v>89.97</v>
      </c>
      <c r="E78" s="21">
        <f>IF($L$13="Wholesale",INDEX('Price List'!E:E,MATCH(A78,'Price List'!A:A,0)),IF($L$13="Level 1",INDEX('Price List'!F:F,MATCH(A78,'Price List'!A:A,0)),IF($L$13="Level 2",INDEX('Price List'!G:G,MATCH(A78,'Price List'!A:A,0)),IF($L$13="Level 3",INDEX('Price List'!H:H,MATCH(A78,'Price List'!A:A,0)),"-"))))</f>
        <v>89.97</v>
      </c>
      <c r="F78" s="33"/>
      <c r="G78" s="33"/>
      <c r="H78" s="33"/>
      <c r="I78" s="33"/>
      <c r="J78" s="25">
        <f t="shared" si="6"/>
        <v>0</v>
      </c>
      <c r="K78" s="28" t="str">
        <f t="shared" si="8"/>
        <v/>
      </c>
      <c r="L78" s="28" t="str">
        <f t="shared" si="7"/>
        <v/>
      </c>
    </row>
    <row r="79" spans="1:12" ht="11.1" customHeight="1" x14ac:dyDescent="0.2">
      <c r="A79" s="64" t="s">
        <v>69</v>
      </c>
      <c r="B79" s="64" t="s">
        <v>70</v>
      </c>
      <c r="C79" s="62">
        <v>1</v>
      </c>
      <c r="D79" s="21">
        <f>INDEX('Price List'!E:E,MATCH(A79,'Price List'!A:A,0))</f>
        <v>29.97</v>
      </c>
      <c r="E79" s="21">
        <f>IF($L$13="Wholesale",INDEX('Price List'!E:E,MATCH(A79,'Price List'!A:A,0)),IF($L$13="Level 1",INDEX('Price List'!F:F,MATCH(A79,'Price List'!A:A,0)),IF($L$13="Level 2",INDEX('Price List'!G:G,MATCH(A79,'Price List'!A:A,0)),IF($L$13="Level 3",INDEX('Price List'!H:H,MATCH(A79,'Price List'!A:A,0)),"-"))))</f>
        <v>29.97</v>
      </c>
      <c r="F79" s="33"/>
      <c r="G79" s="33"/>
      <c r="H79" s="33"/>
      <c r="I79" s="33"/>
      <c r="J79" s="25">
        <f t="shared" si="6"/>
        <v>0</v>
      </c>
      <c r="K79" s="28" t="str">
        <f t="shared" si="8"/>
        <v/>
      </c>
      <c r="L79" s="28" t="str">
        <f t="shared" si="7"/>
        <v/>
      </c>
    </row>
    <row r="80" spans="1:12" ht="11.1" customHeight="1" x14ac:dyDescent="0.2">
      <c r="A80" s="64" t="s">
        <v>508</v>
      </c>
      <c r="B80" s="64" t="s">
        <v>509</v>
      </c>
      <c r="C80" s="62">
        <v>1</v>
      </c>
      <c r="D80" s="21">
        <f>INDEX('Price List'!E:E,MATCH(A80,'Price List'!A:A,0))</f>
        <v>29.97</v>
      </c>
      <c r="E80" s="21">
        <f>IF($L$13="Wholesale",INDEX('Price List'!E:E,MATCH(A80,'Price List'!A:A,0)),IF($L$13="Level 1",INDEX('Price List'!F:F,MATCH(A80,'Price List'!A:A,0)),IF($L$13="Level 2",INDEX('Price List'!G:G,MATCH(A80,'Price List'!A:A,0)),IF($L$13="Level 3",INDEX('Price List'!H:H,MATCH(A80,'Price List'!A:A,0)),"-"))))</f>
        <v>29.97</v>
      </c>
      <c r="F80" s="33"/>
      <c r="G80" s="33"/>
      <c r="H80" s="33"/>
      <c r="I80" s="33"/>
      <c r="J80" s="25">
        <f t="shared" si="6"/>
        <v>0</v>
      </c>
      <c r="K80" s="28" t="str">
        <f t="shared" si="8"/>
        <v/>
      </c>
      <c r="L80" s="28" t="str">
        <f t="shared" si="7"/>
        <v/>
      </c>
    </row>
    <row r="81" spans="1:12" ht="9.9499999999999993" customHeight="1" x14ac:dyDescent="0.2">
      <c r="A81" s="106"/>
      <c r="B81" s="107" t="s">
        <v>250</v>
      </c>
      <c r="C81" s="108"/>
      <c r="D81" s="109"/>
      <c r="E81" s="109"/>
      <c r="F81" s="110" t="str">
        <f>$F$22</f>
        <v>1st Ship Date</v>
      </c>
      <c r="G81" s="110" t="str">
        <f>$G$22</f>
        <v>2nd Ship Date</v>
      </c>
      <c r="H81" s="110" t="str">
        <f>$H$22</f>
        <v>3rd Ship Date</v>
      </c>
      <c r="I81" s="110" t="str">
        <f>$I$22</f>
        <v>4th Ship Date</v>
      </c>
      <c r="J81" s="108"/>
      <c r="K81" s="109"/>
      <c r="L81" s="109"/>
    </row>
    <row r="82" spans="1:12" ht="11.1" customHeight="1" x14ac:dyDescent="0.2">
      <c r="A82" s="53" t="s">
        <v>510</v>
      </c>
      <c r="B82" s="67" t="s">
        <v>511</v>
      </c>
      <c r="C82" s="93">
        <v>1</v>
      </c>
      <c r="D82" s="21">
        <f>INDEX('Price List'!E:E,MATCH(A82,'Price List'!A:A,0))</f>
        <v>113.97</v>
      </c>
      <c r="E82" s="21">
        <f>IF($L$13="Wholesale",INDEX('Price List'!E:E,MATCH(A82,'Price List'!A:A,0)),IF($L$13="Level 1",INDEX('Price List'!F:F,MATCH(A82,'Price List'!A:A,0)),IF($L$13="Level 2",INDEX('Price List'!G:G,MATCH(A82,'Price List'!A:A,0)),IF($L$13="Level 3",INDEX('Price List'!H:H,MATCH(A82,'Price List'!A:A,0)),"-"))))</f>
        <v>113.97</v>
      </c>
      <c r="F82" s="33"/>
      <c r="G82" s="33"/>
      <c r="H82" s="33"/>
      <c r="I82" s="33"/>
      <c r="J82" s="25">
        <f t="shared" si="6"/>
        <v>0</v>
      </c>
      <c r="K82" s="28" t="str">
        <f t="shared" si="8"/>
        <v/>
      </c>
      <c r="L82" s="28" t="str">
        <f t="shared" si="7"/>
        <v/>
      </c>
    </row>
    <row r="83" spans="1:12" ht="11.1" customHeight="1" x14ac:dyDescent="0.2">
      <c r="A83" s="65" t="s">
        <v>512</v>
      </c>
      <c r="B83" s="65" t="s">
        <v>513</v>
      </c>
      <c r="C83" s="93">
        <v>1</v>
      </c>
      <c r="D83" s="21">
        <f>INDEX('Price List'!E:E,MATCH(A83,'Price List'!A:A,0))</f>
        <v>95.97</v>
      </c>
      <c r="E83" s="21">
        <f>IF($L$13="Wholesale",INDEX('Price List'!E:E,MATCH(A83,'Price List'!A:A,0)),IF($L$13="Level 1",INDEX('Price List'!F:F,MATCH(A83,'Price List'!A:A,0)),IF($L$13="Level 2",INDEX('Price List'!G:G,MATCH(A83,'Price List'!A:A,0)),IF($L$13="Level 3",INDEX('Price List'!H:H,MATCH(A83,'Price List'!A:A,0)),"-"))))</f>
        <v>95.97</v>
      </c>
      <c r="F83" s="33"/>
      <c r="G83" s="33"/>
      <c r="H83" s="33"/>
      <c r="I83" s="33"/>
      <c r="J83" s="25">
        <f t="shared" si="6"/>
        <v>0</v>
      </c>
      <c r="K83" s="28" t="str">
        <f t="shared" si="8"/>
        <v/>
      </c>
      <c r="L83" s="28" t="str">
        <f t="shared" si="7"/>
        <v/>
      </c>
    </row>
    <row r="84" spans="1:12" ht="11.1" customHeight="1" x14ac:dyDescent="0.2">
      <c r="A84" s="65" t="s">
        <v>514</v>
      </c>
      <c r="B84" s="65" t="s">
        <v>515</v>
      </c>
      <c r="C84" s="93">
        <v>1</v>
      </c>
      <c r="D84" s="21">
        <f>INDEX('Price List'!E:E,MATCH(A84,'Price List'!A:A,0))</f>
        <v>59.97</v>
      </c>
      <c r="E84" s="21">
        <f>IF($L$13="Wholesale",INDEX('Price List'!E:E,MATCH(A84,'Price List'!A:A,0)),IF($L$13="Level 1",INDEX('Price List'!F:F,MATCH(A84,'Price List'!A:A,0)),IF($L$13="Level 2",INDEX('Price List'!G:G,MATCH(A84,'Price List'!A:A,0)),IF($L$13="Level 3",INDEX('Price List'!H:H,MATCH(A84,'Price List'!A:A,0)),"-"))))</f>
        <v>59.97</v>
      </c>
      <c r="F84" s="33"/>
      <c r="G84" s="33"/>
      <c r="H84" s="33"/>
      <c r="I84" s="33"/>
      <c r="J84" s="25">
        <f t="shared" ref="J84:J98" si="9">SUM(F84:I84)</f>
        <v>0</v>
      </c>
      <c r="K84" s="28" t="str">
        <f t="shared" ref="K84:K95" si="10">IF(SUM(J84*D84)&gt;0,SUM(J84*D84),"")</f>
        <v/>
      </c>
      <c r="L84" s="28" t="str">
        <f t="shared" ref="L84:L98" si="11">IF(SUM(J84*E84)&gt;0,SUM(J84*E84),"")</f>
        <v/>
      </c>
    </row>
    <row r="85" spans="1:12" ht="11.1" customHeight="1" x14ac:dyDescent="0.2">
      <c r="A85" s="53" t="s">
        <v>516</v>
      </c>
      <c r="B85" s="67" t="s">
        <v>517</v>
      </c>
      <c r="C85" s="93">
        <v>1</v>
      </c>
      <c r="D85" s="21">
        <f>INDEX('Price List'!E:E,MATCH(A85,'Price List'!A:A,0))</f>
        <v>119.97</v>
      </c>
      <c r="E85" s="21">
        <f>IF($L$13="Wholesale",INDEX('Price List'!E:E,MATCH(A85,'Price List'!A:A,0)),IF($L$13="Level 1",INDEX('Price List'!F:F,MATCH(A85,'Price List'!A:A,0)),IF($L$13="Level 2",INDEX('Price List'!G:G,MATCH(A85,'Price List'!A:A,0)),IF($L$13="Level 3",INDEX('Price List'!H:H,MATCH(A85,'Price List'!A:A,0)),"-"))))</f>
        <v>119.97</v>
      </c>
      <c r="F85" s="33"/>
      <c r="G85" s="33"/>
      <c r="H85" s="33"/>
      <c r="I85" s="33"/>
      <c r="J85" s="25">
        <f t="shared" si="9"/>
        <v>0</v>
      </c>
      <c r="K85" s="28" t="str">
        <f t="shared" si="10"/>
        <v/>
      </c>
      <c r="L85" s="28" t="str">
        <f t="shared" si="11"/>
        <v/>
      </c>
    </row>
    <row r="86" spans="1:12" ht="11.1" customHeight="1" x14ac:dyDescent="0.2">
      <c r="A86" s="65" t="s">
        <v>518</v>
      </c>
      <c r="B86" s="65" t="s">
        <v>519</v>
      </c>
      <c r="C86" s="93">
        <v>1</v>
      </c>
      <c r="D86" s="21">
        <f>INDEX('Price List'!E:E,MATCH(A86,'Price List'!A:A,0))</f>
        <v>113.97</v>
      </c>
      <c r="E86" s="21">
        <f>IF($L$13="Wholesale",INDEX('Price List'!E:E,MATCH(A86,'Price List'!A:A,0)),IF($L$13="Level 1",INDEX('Price List'!F:F,MATCH(A86,'Price List'!A:A,0)),IF($L$13="Level 2",INDEX('Price List'!G:G,MATCH(A86,'Price List'!A:A,0)),IF($L$13="Level 3",INDEX('Price List'!H:H,MATCH(A86,'Price List'!A:A,0)),"-"))))</f>
        <v>113.97</v>
      </c>
      <c r="F86" s="33"/>
      <c r="G86" s="33"/>
      <c r="H86" s="33"/>
      <c r="I86" s="33"/>
      <c r="J86" s="25">
        <f t="shared" si="9"/>
        <v>0</v>
      </c>
      <c r="K86" s="28" t="str">
        <f t="shared" si="10"/>
        <v/>
      </c>
      <c r="L86" s="28" t="str">
        <f t="shared" si="11"/>
        <v/>
      </c>
    </row>
    <row r="87" spans="1:12" ht="11.1" customHeight="1" x14ac:dyDescent="0.2">
      <c r="A87" s="65" t="s">
        <v>520</v>
      </c>
      <c r="B87" s="65" t="s">
        <v>521</v>
      </c>
      <c r="C87" s="93">
        <v>1</v>
      </c>
      <c r="D87" s="21">
        <f>INDEX('Price List'!E:E,MATCH(A87,'Price List'!A:A,0))</f>
        <v>113.97</v>
      </c>
      <c r="E87" s="21">
        <f>IF($L$13="Wholesale",INDEX('Price List'!E:E,MATCH(A87,'Price List'!A:A,0)),IF($L$13="Level 1",INDEX('Price List'!F:F,MATCH(A87,'Price List'!A:A,0)),IF($L$13="Level 2",INDEX('Price List'!G:G,MATCH(A87,'Price List'!A:A,0)),IF($L$13="Level 3",INDEX('Price List'!H:H,MATCH(A87,'Price List'!A:A,0)),"-"))))</f>
        <v>113.97</v>
      </c>
      <c r="F87" s="33"/>
      <c r="G87" s="33"/>
      <c r="H87" s="33"/>
      <c r="I87" s="33"/>
      <c r="J87" s="25">
        <f t="shared" si="9"/>
        <v>0</v>
      </c>
      <c r="K87" s="28" t="str">
        <f t="shared" si="10"/>
        <v/>
      </c>
      <c r="L87" s="28" t="str">
        <f t="shared" si="11"/>
        <v/>
      </c>
    </row>
    <row r="88" spans="1:12" ht="11.1" customHeight="1" x14ac:dyDescent="0.2">
      <c r="A88" s="65" t="s">
        <v>522</v>
      </c>
      <c r="B88" s="65" t="s">
        <v>523</v>
      </c>
      <c r="C88" s="93">
        <v>1</v>
      </c>
      <c r="D88" s="21">
        <f>INDEX('Price List'!E:E,MATCH(A88,'Price List'!A:A,0))</f>
        <v>29.97</v>
      </c>
      <c r="E88" s="21">
        <f>IF($L$13="Wholesale",INDEX('Price List'!E:E,MATCH(A88,'Price List'!A:A,0)),IF($L$13="Level 1",INDEX('Price List'!F:F,MATCH(A88,'Price List'!A:A,0)),IF($L$13="Level 2",INDEX('Price List'!G:G,MATCH(A88,'Price List'!A:A,0)),IF($L$13="Level 3",INDEX('Price List'!H:H,MATCH(A88,'Price List'!A:A,0)),"-"))))</f>
        <v>29.97</v>
      </c>
      <c r="F88" s="33"/>
      <c r="G88" s="33"/>
      <c r="H88" s="33"/>
      <c r="I88" s="33"/>
      <c r="J88" s="25">
        <f t="shared" si="9"/>
        <v>0</v>
      </c>
      <c r="K88" s="28" t="str">
        <f t="shared" si="10"/>
        <v/>
      </c>
      <c r="L88" s="28" t="str">
        <f t="shared" si="11"/>
        <v/>
      </c>
    </row>
    <row r="89" spans="1:12" ht="11.1" customHeight="1" x14ac:dyDescent="0.2">
      <c r="A89" s="53" t="s">
        <v>524</v>
      </c>
      <c r="B89" s="67" t="s">
        <v>525</v>
      </c>
      <c r="C89" s="93">
        <v>1</v>
      </c>
      <c r="D89" s="21">
        <f>INDEX('Price List'!E:E,MATCH(A89,'Price List'!A:A,0))</f>
        <v>71.97</v>
      </c>
      <c r="E89" s="21">
        <f>IF($L$13="Wholesale",INDEX('Price List'!E:E,MATCH(A89,'Price List'!A:A,0)),IF($L$13="Level 1",INDEX('Price List'!F:F,MATCH(A89,'Price List'!A:A,0)),IF($L$13="Level 2",INDEX('Price List'!G:G,MATCH(A89,'Price List'!A:A,0)),IF($L$13="Level 3",INDEX('Price List'!H:H,MATCH(A89,'Price List'!A:A,0)),"-"))))</f>
        <v>71.97</v>
      </c>
      <c r="F89" s="33"/>
      <c r="G89" s="33"/>
      <c r="H89" s="33"/>
      <c r="I89" s="33"/>
      <c r="J89" s="25">
        <f t="shared" si="9"/>
        <v>0</v>
      </c>
      <c r="K89" s="28" t="str">
        <f t="shared" si="10"/>
        <v/>
      </c>
      <c r="L89" s="28" t="str">
        <f t="shared" si="11"/>
        <v/>
      </c>
    </row>
    <row r="90" spans="1:12" ht="11.1" customHeight="1" x14ac:dyDescent="0.2">
      <c r="A90" s="53" t="s">
        <v>526</v>
      </c>
      <c r="B90" s="67" t="s">
        <v>527</v>
      </c>
      <c r="C90" s="93">
        <v>1</v>
      </c>
      <c r="D90" s="21">
        <f>INDEX('Price List'!E:E,MATCH(A90,'Price List'!A:A,0))</f>
        <v>59.97</v>
      </c>
      <c r="E90" s="21">
        <f>IF($L$13="Wholesale",INDEX('Price List'!E:E,MATCH(A90,'Price List'!A:A,0)),IF($L$13="Level 1",INDEX('Price List'!F:F,MATCH(A90,'Price List'!A:A,0)),IF($L$13="Level 2",INDEX('Price List'!G:G,MATCH(A90,'Price List'!A:A,0)),IF($L$13="Level 3",INDEX('Price List'!H:H,MATCH(A90,'Price List'!A:A,0)),"-"))))</f>
        <v>59.97</v>
      </c>
      <c r="F90" s="33"/>
      <c r="G90" s="33"/>
      <c r="H90" s="33"/>
      <c r="I90" s="33"/>
      <c r="J90" s="25">
        <f t="shared" si="9"/>
        <v>0</v>
      </c>
      <c r="K90" s="28" t="str">
        <f t="shared" si="10"/>
        <v/>
      </c>
      <c r="L90" s="28" t="str">
        <f t="shared" si="11"/>
        <v/>
      </c>
    </row>
    <row r="91" spans="1:12" ht="11.1" customHeight="1" x14ac:dyDescent="0.2">
      <c r="A91" s="53" t="s">
        <v>528</v>
      </c>
      <c r="B91" s="67" t="s">
        <v>529</v>
      </c>
      <c r="C91" s="93">
        <v>1</v>
      </c>
      <c r="D91" s="21">
        <f>INDEX('Price List'!E:E,MATCH(A91,'Price List'!A:A,0))</f>
        <v>83.97</v>
      </c>
      <c r="E91" s="21">
        <f>IF($L$13="Wholesale",INDEX('Price List'!E:E,MATCH(A91,'Price List'!A:A,0)),IF($L$13="Level 1",INDEX('Price List'!F:F,MATCH(A91,'Price List'!A:A,0)),IF($L$13="Level 2",INDEX('Price List'!G:G,MATCH(A91,'Price List'!A:A,0)),IF($L$13="Level 3",INDEX('Price List'!H:H,MATCH(A91,'Price List'!A:A,0)),"-"))))</f>
        <v>83.97</v>
      </c>
      <c r="F91" s="33"/>
      <c r="G91" s="33"/>
      <c r="H91" s="33"/>
      <c r="I91" s="33"/>
      <c r="J91" s="25">
        <f t="shared" si="9"/>
        <v>0</v>
      </c>
      <c r="K91" s="28" t="str">
        <f t="shared" si="10"/>
        <v/>
      </c>
      <c r="L91" s="28" t="str">
        <f t="shared" si="11"/>
        <v/>
      </c>
    </row>
    <row r="92" spans="1:12" ht="11.1" customHeight="1" x14ac:dyDescent="0.2">
      <c r="A92" s="65" t="s">
        <v>530</v>
      </c>
      <c r="B92" s="65" t="s">
        <v>531</v>
      </c>
      <c r="C92" s="93">
        <v>1</v>
      </c>
      <c r="D92" s="21">
        <f>INDEX('Price List'!E:E,MATCH(A92,'Price List'!A:A,0))</f>
        <v>11.97</v>
      </c>
      <c r="E92" s="21">
        <f>IF($L$13="Wholesale",INDEX('Price List'!E:E,MATCH(A92,'Price List'!A:A,0)),IF($L$13="Level 1",INDEX('Price List'!F:F,MATCH(A92,'Price List'!A:A,0)),IF($L$13="Level 2",INDEX('Price List'!G:G,MATCH(A92,'Price List'!A:A,0)),IF($L$13="Level 3",INDEX('Price List'!H:H,MATCH(A92,'Price List'!A:A,0)),"-"))))</f>
        <v>11.97</v>
      </c>
      <c r="F92" s="33"/>
      <c r="G92" s="33"/>
      <c r="H92" s="33"/>
      <c r="I92" s="33"/>
      <c r="J92" s="25">
        <f t="shared" si="9"/>
        <v>0</v>
      </c>
      <c r="K92" s="28" t="str">
        <f t="shared" si="10"/>
        <v/>
      </c>
      <c r="L92" s="28" t="str">
        <f t="shared" si="11"/>
        <v/>
      </c>
    </row>
    <row r="93" spans="1:12" ht="11.1" customHeight="1" x14ac:dyDescent="0.2">
      <c r="A93" s="53" t="s">
        <v>532</v>
      </c>
      <c r="B93" s="67" t="s">
        <v>533</v>
      </c>
      <c r="C93" s="93">
        <v>1</v>
      </c>
      <c r="D93" s="21">
        <f>INDEX('Price List'!E:E,MATCH(A93,'Price List'!A:A,0))</f>
        <v>7.77</v>
      </c>
      <c r="E93" s="21">
        <f>IF($L$13="Wholesale",INDEX('Price List'!E:E,MATCH(A93,'Price List'!A:A,0)),IF($L$13="Level 1",INDEX('Price List'!F:F,MATCH(A93,'Price List'!A:A,0)),IF($L$13="Level 2",INDEX('Price List'!G:G,MATCH(A93,'Price List'!A:A,0)),IF($L$13="Level 3",INDEX('Price List'!H:H,MATCH(A93,'Price List'!A:A,0)),"-"))))</f>
        <v>7.77</v>
      </c>
      <c r="F93" s="33"/>
      <c r="G93" s="33"/>
      <c r="H93" s="33"/>
      <c r="I93" s="33"/>
      <c r="J93" s="25">
        <f t="shared" si="9"/>
        <v>0</v>
      </c>
      <c r="K93" s="28" t="str">
        <f t="shared" si="10"/>
        <v/>
      </c>
      <c r="L93" s="28" t="str">
        <f t="shared" si="11"/>
        <v/>
      </c>
    </row>
    <row r="94" spans="1:12" ht="11.1" customHeight="1" x14ac:dyDescent="0.2">
      <c r="A94" s="112"/>
      <c r="B94" s="113" t="s">
        <v>78</v>
      </c>
      <c r="C94" s="108"/>
      <c r="D94" s="109"/>
      <c r="E94" s="109"/>
      <c r="F94" s="110" t="str">
        <f>$F$22</f>
        <v>1st Ship Date</v>
      </c>
      <c r="G94" s="110" t="str">
        <f>$G$22</f>
        <v>2nd Ship Date</v>
      </c>
      <c r="H94" s="110" t="str">
        <f>$H$22</f>
        <v>3rd Ship Date</v>
      </c>
      <c r="I94" s="110" t="str">
        <f>$I$22</f>
        <v>4th Ship Date</v>
      </c>
      <c r="J94" s="108"/>
      <c r="K94" s="109"/>
      <c r="L94" s="109"/>
    </row>
    <row r="95" spans="1:12" ht="11.1" customHeight="1" x14ac:dyDescent="0.2">
      <c r="A95" s="69" t="s">
        <v>302</v>
      </c>
      <c r="B95" s="69" t="s">
        <v>303</v>
      </c>
      <c r="C95" s="57">
        <v>1</v>
      </c>
      <c r="D95" s="21">
        <f>INDEX('Price List'!E:E,MATCH(A95,'Price List'!A:A,0))</f>
        <v>167.97</v>
      </c>
      <c r="E95" s="21">
        <f>IF($L$13="Wholesale",INDEX('Price List'!E:E,MATCH(A95,'Price List'!A:A,0)),IF($L$13="Level 1",INDEX('Price List'!F:F,MATCH(A95,'Price List'!A:A,0)),IF($L$13="Level 2",INDEX('Price List'!G:G,MATCH(A95,'Price List'!A:A,0)),IF($L$13="Level 3",INDEX('Price List'!H:H,MATCH(A95,'Price List'!A:A,0)),"-"))))</f>
        <v>167.97</v>
      </c>
      <c r="F95" s="33"/>
      <c r="G95" s="33"/>
      <c r="H95" s="33"/>
      <c r="I95" s="33"/>
      <c r="J95" s="25">
        <f t="shared" si="9"/>
        <v>0</v>
      </c>
      <c r="K95" s="28" t="str">
        <f t="shared" si="10"/>
        <v/>
      </c>
      <c r="L95" s="28" t="str">
        <f t="shared" si="11"/>
        <v/>
      </c>
    </row>
    <row r="96" spans="1:12" ht="11.1" customHeight="1" x14ac:dyDescent="0.2">
      <c r="A96" s="69" t="s">
        <v>304</v>
      </c>
      <c r="B96" s="69" t="s">
        <v>305</v>
      </c>
      <c r="C96" s="57">
        <v>1</v>
      </c>
      <c r="D96" s="21">
        <f>INDEX('Price List'!E:E,MATCH(A96,'Price List'!A:A,0))</f>
        <v>239.97</v>
      </c>
      <c r="E96" s="21">
        <f>IF($L$13="Wholesale",INDEX('Price List'!E:E,MATCH(A96,'Price List'!A:A,0)),IF($L$13="Level 1",INDEX('Price List'!F:F,MATCH(A96,'Price List'!A:A,0)),IF($L$13="Level 2",INDEX('Price List'!G:G,MATCH(A96,'Price List'!A:A,0)),IF($L$13="Level 3",INDEX('Price List'!H:H,MATCH(A96,'Price List'!A:A,0)),"-"))))</f>
        <v>239.97</v>
      </c>
      <c r="F96" s="33"/>
      <c r="G96" s="33"/>
      <c r="H96" s="33"/>
      <c r="I96" s="33"/>
      <c r="J96" s="25">
        <f t="shared" si="9"/>
        <v>0</v>
      </c>
      <c r="K96" s="28" t="str">
        <f>IF(SUM(J96*D96)&gt;0,SUM(J96*D96),"")</f>
        <v/>
      </c>
      <c r="L96" s="28" t="str">
        <f t="shared" si="11"/>
        <v/>
      </c>
    </row>
    <row r="97" spans="1:12" ht="9.9499999999999993" customHeight="1" x14ac:dyDescent="0.2">
      <c r="A97" s="112"/>
      <c r="B97" s="113" t="s">
        <v>77</v>
      </c>
      <c r="C97" s="108"/>
      <c r="D97" s="109"/>
      <c r="E97" s="109"/>
      <c r="F97" s="110" t="str">
        <f>$F$22</f>
        <v>1st Ship Date</v>
      </c>
      <c r="G97" s="110" t="str">
        <f>$G$22</f>
        <v>2nd Ship Date</v>
      </c>
      <c r="H97" s="110" t="str">
        <f>$H$22</f>
        <v>3rd Ship Date</v>
      </c>
      <c r="I97" s="110" t="str">
        <f>$I$22</f>
        <v>4th Ship Date</v>
      </c>
      <c r="J97" s="108"/>
      <c r="K97" s="109"/>
      <c r="L97" s="109"/>
    </row>
    <row r="98" spans="1:12" ht="11.1" customHeight="1" x14ac:dyDescent="0.2">
      <c r="A98" s="69" t="s">
        <v>375</v>
      </c>
      <c r="B98" s="69" t="s">
        <v>376</v>
      </c>
      <c r="C98" s="57">
        <v>1</v>
      </c>
      <c r="D98" s="21">
        <f>INDEX('Price List'!E:E,MATCH(A98,'Price List'!A:A,0))</f>
        <v>89.97</v>
      </c>
      <c r="E98" s="21">
        <f>IF($L$13="Wholesale",INDEX('Price List'!E:E,MATCH(A98,'Price List'!A:A,0)),IF($L$13="Level 1",INDEX('Price List'!F:F,MATCH(A98,'Price List'!A:A,0)),IF($L$13="Level 2",INDEX('Price List'!G:G,MATCH(A98,'Price List'!A:A,0)),IF($L$13="Level 3",INDEX('Price List'!H:H,MATCH(A98,'Price List'!A:A,0)),"-"))))</f>
        <v>89.97</v>
      </c>
      <c r="F98" s="33"/>
      <c r="G98" s="33"/>
      <c r="H98" s="33"/>
      <c r="I98" s="33"/>
      <c r="J98" s="25">
        <f t="shared" si="9"/>
        <v>0</v>
      </c>
      <c r="K98" s="28" t="str">
        <f>IF(SUM(J98*D98)&gt;0,SUM(J98*D98),"")</f>
        <v/>
      </c>
      <c r="L98" s="28" t="str">
        <f t="shared" si="11"/>
        <v/>
      </c>
    </row>
    <row r="99" spans="1:12" ht="11.1" customHeight="1" x14ac:dyDescent="0.2">
      <c r="A99" s="69" t="s">
        <v>296</v>
      </c>
      <c r="B99" s="69" t="s">
        <v>297</v>
      </c>
      <c r="C99" s="57">
        <v>1</v>
      </c>
      <c r="D99" s="21">
        <f>INDEX('Price List'!E:E,MATCH(A99,'Price List'!A:A,0))</f>
        <v>35.97</v>
      </c>
      <c r="E99" s="21">
        <f>IF($L$13="Wholesale",INDEX('Price List'!E:E,MATCH(A99,'Price List'!A:A,0)),IF($L$13="Level 1",INDEX('Price List'!F:F,MATCH(A99,'Price List'!A:A,0)),IF($L$13="Level 2",INDEX('Price List'!G:G,MATCH(A99,'Price List'!A:A,0)),IF($L$13="Level 3",INDEX('Price List'!H:H,MATCH(A99,'Price List'!A:A,0)),"-"))))</f>
        <v>35.97</v>
      </c>
      <c r="F99" s="33"/>
      <c r="G99" s="33"/>
      <c r="H99" s="33"/>
      <c r="I99" s="33"/>
      <c r="J99" s="25">
        <f t="shared" ref="J99:J109" si="12">SUM(F99:I99)</f>
        <v>0</v>
      </c>
      <c r="K99" s="28" t="str">
        <f>IF(SUM(J99*D99)&gt;0,SUM(J99*D99),"")</f>
        <v/>
      </c>
      <c r="L99" s="28" t="str">
        <f t="shared" ref="L99:L109" si="13">IF(SUM(J99*E99)&gt;0,SUM(J99*E99),"")</f>
        <v/>
      </c>
    </row>
    <row r="100" spans="1:12" ht="11.1" customHeight="1" x14ac:dyDescent="0.2">
      <c r="A100" s="64" t="s">
        <v>71</v>
      </c>
      <c r="B100" s="64" t="s">
        <v>72</v>
      </c>
      <c r="C100" s="62">
        <v>1</v>
      </c>
      <c r="D100" s="21">
        <f>INDEX('Price List'!E:E,MATCH(A100,'Price List'!A:A,0))</f>
        <v>101.97</v>
      </c>
      <c r="E100" s="21">
        <f>IF($L$13="Wholesale",INDEX('Price List'!E:E,MATCH(A100,'Price List'!A:A,0)),IF($L$13="Level 1",INDEX('Price List'!F:F,MATCH(A100,'Price List'!A:A,0)),IF($L$13="Level 2",INDEX('Price List'!G:G,MATCH(A100,'Price List'!A:A,0)),IF($L$13="Level 3",INDEX('Price List'!H:H,MATCH(A100,'Price List'!A:A,0)),"-"))))</f>
        <v>101.97</v>
      </c>
      <c r="F100" s="33"/>
      <c r="G100" s="33"/>
      <c r="H100" s="33"/>
      <c r="I100" s="33"/>
      <c r="J100" s="25">
        <f t="shared" si="12"/>
        <v>0</v>
      </c>
      <c r="K100" s="28" t="str">
        <f>IF(SUM(J100*D100)&gt;0,SUM(J100*D100),"")</f>
        <v/>
      </c>
      <c r="L100" s="28" t="str">
        <f t="shared" si="13"/>
        <v/>
      </c>
    </row>
    <row r="101" spans="1:12" ht="11.1" customHeight="1" x14ac:dyDescent="0.2">
      <c r="A101" s="69" t="s">
        <v>294</v>
      </c>
      <c r="B101" s="69" t="s">
        <v>295</v>
      </c>
      <c r="C101" s="57">
        <v>1</v>
      </c>
      <c r="D101" s="21">
        <f>INDEX('Price List'!E:E,MATCH(A101,'Price List'!A:A,0))</f>
        <v>107.97</v>
      </c>
      <c r="E101" s="21">
        <f>IF($L$13="Wholesale",INDEX('Price List'!E:E,MATCH(A101,'Price List'!A:A,0)),IF($L$13="Level 1",INDEX('Price List'!F:F,MATCH(A101,'Price List'!A:A,0)),IF($L$13="Level 2",INDEX('Price List'!G:G,MATCH(A101,'Price List'!A:A,0)),IF($L$13="Level 3",INDEX('Price List'!H:H,MATCH(A101,'Price List'!A:A,0)),"-"))))</f>
        <v>107.97</v>
      </c>
      <c r="F101" s="33"/>
      <c r="G101" s="33"/>
      <c r="H101" s="33"/>
      <c r="I101" s="33"/>
      <c r="J101" s="25">
        <f t="shared" si="12"/>
        <v>0</v>
      </c>
      <c r="K101" s="28" t="str">
        <f t="shared" ref="K101:K122" si="14">IF(SUM(J101*D101)&gt;0,SUM(J101*D101),"")</f>
        <v/>
      </c>
      <c r="L101" s="28" t="str">
        <f t="shared" si="13"/>
        <v/>
      </c>
    </row>
    <row r="102" spans="1:12" ht="11.1" customHeight="1" x14ac:dyDescent="0.2">
      <c r="A102" s="64" t="s">
        <v>298</v>
      </c>
      <c r="B102" s="64" t="s">
        <v>299</v>
      </c>
      <c r="C102" s="62">
        <v>1</v>
      </c>
      <c r="D102" s="21">
        <f>INDEX('Price List'!E:E,MATCH(A102,'Price List'!A:A,0))</f>
        <v>113.97</v>
      </c>
      <c r="E102" s="21">
        <f>IF($L$13="Wholesale",INDEX('Price List'!E:E,MATCH(A102,'Price List'!A:A,0)),IF($L$13="Level 1",INDEX('Price List'!F:F,MATCH(A102,'Price List'!A:A,0)),IF($L$13="Level 2",INDEX('Price List'!G:G,MATCH(A102,'Price List'!A:A,0)),IF($L$13="Level 3",INDEX('Price List'!H:H,MATCH(A102,'Price List'!A:A,0)),"-"))))</f>
        <v>113.97</v>
      </c>
      <c r="F102" s="33"/>
      <c r="G102" s="33"/>
      <c r="H102" s="33"/>
      <c r="I102" s="33"/>
      <c r="J102" s="25">
        <f t="shared" si="12"/>
        <v>0</v>
      </c>
      <c r="K102" s="28" t="str">
        <f t="shared" si="14"/>
        <v/>
      </c>
      <c r="L102" s="28" t="str">
        <f t="shared" si="13"/>
        <v/>
      </c>
    </row>
    <row r="103" spans="1:12" ht="11.1" customHeight="1" x14ac:dyDescent="0.2">
      <c r="A103" s="65" t="s">
        <v>534</v>
      </c>
      <c r="B103" s="65" t="s">
        <v>535</v>
      </c>
      <c r="C103" s="93">
        <v>1</v>
      </c>
      <c r="D103" s="21">
        <f>INDEX('Price List'!E:E,MATCH(A103,'Price List'!A:A,0))</f>
        <v>131.97</v>
      </c>
      <c r="E103" s="21">
        <f>IF($L$13="Wholesale",INDEX('Price List'!E:E,MATCH(A103,'Price List'!A:A,0)),IF($L$13="Level 1",INDEX('Price List'!F:F,MATCH(A103,'Price List'!A:A,0)),IF($L$13="Level 2",INDEX('Price List'!G:G,MATCH(A103,'Price List'!A:A,0)),IF($L$13="Level 3",INDEX('Price List'!H:H,MATCH(A103,'Price List'!A:A,0)),"-"))))</f>
        <v>131.97</v>
      </c>
      <c r="F103" s="33"/>
      <c r="G103" s="33"/>
      <c r="H103" s="33"/>
      <c r="I103" s="33"/>
      <c r="J103" s="25">
        <f t="shared" si="12"/>
        <v>0</v>
      </c>
      <c r="K103" s="28" t="str">
        <f t="shared" si="14"/>
        <v/>
      </c>
      <c r="L103" s="28" t="str">
        <f t="shared" si="13"/>
        <v/>
      </c>
    </row>
    <row r="104" spans="1:12" ht="11.1" customHeight="1" x14ac:dyDescent="0.2">
      <c r="A104" s="83" t="s">
        <v>536</v>
      </c>
      <c r="B104" s="83" t="s">
        <v>537</v>
      </c>
      <c r="C104" s="91">
        <v>1</v>
      </c>
      <c r="D104" s="21">
        <f>INDEX('Price List'!E:E,MATCH(A104,'Price List'!A:A,0))</f>
        <v>119.97</v>
      </c>
      <c r="E104" s="21">
        <f>IF($L$13="Wholesale",INDEX('Price List'!E:E,MATCH(A104,'Price List'!A:A,0)),IF($L$13="Level 1",INDEX('Price List'!F:F,MATCH(A104,'Price List'!A:A,0)),IF($L$13="Level 2",INDEX('Price List'!G:G,MATCH(A104,'Price List'!A:A,0)),IF($L$13="Level 3",INDEX('Price List'!H:H,MATCH(A104,'Price List'!A:A,0)),"-"))))</f>
        <v>119.97</v>
      </c>
      <c r="F104" s="33"/>
      <c r="G104" s="33"/>
      <c r="H104" s="33"/>
      <c r="I104" s="33"/>
      <c r="J104" s="25">
        <f t="shared" si="12"/>
        <v>0</v>
      </c>
      <c r="K104" s="28" t="str">
        <f t="shared" si="14"/>
        <v/>
      </c>
      <c r="L104" s="28" t="str">
        <f t="shared" si="13"/>
        <v/>
      </c>
    </row>
    <row r="105" spans="1:12" ht="11.1" customHeight="1" x14ac:dyDescent="0.2">
      <c r="A105" s="83" t="s">
        <v>538</v>
      </c>
      <c r="B105" s="83" t="s">
        <v>539</v>
      </c>
      <c r="C105" s="91">
        <v>1</v>
      </c>
      <c r="D105" s="21">
        <f>INDEX('Price List'!E:E,MATCH(A105,'Price List'!A:A,0))</f>
        <v>149.97</v>
      </c>
      <c r="E105" s="21">
        <f>IF($L$13="Wholesale",INDEX('Price List'!E:E,MATCH(A105,'Price List'!A:A,0)),IF($L$13="Level 1",INDEX('Price List'!F:F,MATCH(A105,'Price List'!A:A,0)),IF($L$13="Level 2",INDEX('Price List'!G:G,MATCH(A105,'Price List'!A:A,0)),IF($L$13="Level 3",INDEX('Price List'!H:H,MATCH(A105,'Price List'!A:A,0)),"-"))))</f>
        <v>149.97</v>
      </c>
      <c r="F105" s="33"/>
      <c r="G105" s="33"/>
      <c r="H105" s="33"/>
      <c r="I105" s="33"/>
      <c r="J105" s="25">
        <f t="shared" si="12"/>
        <v>0</v>
      </c>
      <c r="K105" s="28" t="str">
        <f t="shared" si="14"/>
        <v/>
      </c>
      <c r="L105" s="28" t="str">
        <f t="shared" si="13"/>
        <v/>
      </c>
    </row>
    <row r="106" spans="1:12" ht="11.1" customHeight="1" x14ac:dyDescent="0.2">
      <c r="A106" s="53" t="s">
        <v>540</v>
      </c>
      <c r="B106" s="67" t="s">
        <v>541</v>
      </c>
      <c r="C106" s="93">
        <v>1</v>
      </c>
      <c r="D106" s="21">
        <f>INDEX('Price List'!E:E,MATCH(A106,'Price List'!A:A,0))</f>
        <v>59.97</v>
      </c>
      <c r="E106" s="21">
        <f>IF($L$13="Wholesale",INDEX('Price List'!E:E,MATCH(A106,'Price List'!A:A,0)),IF($L$13="Level 1",INDEX('Price List'!F:F,MATCH(A106,'Price List'!A:A,0)),IF($L$13="Level 2",INDEX('Price List'!G:G,MATCH(A106,'Price List'!A:A,0)),IF($L$13="Level 3",INDEX('Price List'!H:H,MATCH(A106,'Price List'!A:A,0)),"-"))))</f>
        <v>59.97</v>
      </c>
      <c r="F106" s="33"/>
      <c r="G106" s="33"/>
      <c r="H106" s="33"/>
      <c r="I106" s="33"/>
      <c r="J106" s="25">
        <f t="shared" si="12"/>
        <v>0</v>
      </c>
      <c r="K106" s="28" t="str">
        <f t="shared" si="14"/>
        <v/>
      </c>
      <c r="L106" s="28" t="str">
        <f t="shared" si="13"/>
        <v/>
      </c>
    </row>
    <row r="107" spans="1:12" ht="11.1" customHeight="1" x14ac:dyDescent="0.2">
      <c r="A107" s="55" t="s">
        <v>542</v>
      </c>
      <c r="B107" s="55" t="s">
        <v>543</v>
      </c>
      <c r="C107" s="91">
        <v>1</v>
      </c>
      <c r="D107" s="21">
        <f>INDEX('Price List'!E:E,MATCH(A107,'Price List'!A:A,0))</f>
        <v>59.97</v>
      </c>
      <c r="E107" s="21">
        <f>IF($L$13="Wholesale",INDEX('Price List'!E:E,MATCH(A107,'Price List'!A:A,0)),IF($L$13="Level 1",INDEX('Price List'!F:F,MATCH(A107,'Price List'!A:A,0)),IF($L$13="Level 2",INDEX('Price List'!G:G,MATCH(A107,'Price List'!A:A,0)),IF($L$13="Level 3",INDEX('Price List'!H:H,MATCH(A107,'Price List'!A:A,0)),"-"))))</f>
        <v>59.97</v>
      </c>
      <c r="F107" s="33"/>
      <c r="G107" s="33"/>
      <c r="H107" s="33"/>
      <c r="I107" s="33"/>
      <c r="J107" s="25">
        <f t="shared" si="12"/>
        <v>0</v>
      </c>
      <c r="K107" s="28" t="str">
        <f t="shared" si="14"/>
        <v/>
      </c>
      <c r="L107" s="28" t="str">
        <f t="shared" si="13"/>
        <v/>
      </c>
    </row>
    <row r="108" spans="1:12" ht="11.1" customHeight="1" x14ac:dyDescent="0.2">
      <c r="A108" s="55" t="s">
        <v>544</v>
      </c>
      <c r="B108" s="55" t="s">
        <v>545</v>
      </c>
      <c r="C108" s="91">
        <v>1</v>
      </c>
      <c r="D108" s="21">
        <f>INDEX('Price List'!E:E,MATCH(A108,'Price List'!A:A,0))</f>
        <v>35.97</v>
      </c>
      <c r="E108" s="21">
        <f>IF($L$13="Wholesale",INDEX('Price List'!E:E,MATCH(A108,'Price List'!A:A,0)),IF($L$13="Level 1",INDEX('Price List'!F:F,MATCH(A108,'Price List'!A:A,0)),IF($L$13="Level 2",INDEX('Price List'!G:G,MATCH(A108,'Price List'!A:A,0)),IF($L$13="Level 3",INDEX('Price List'!H:H,MATCH(A108,'Price List'!A:A,0)),"-"))))</f>
        <v>35.97</v>
      </c>
      <c r="F108" s="33"/>
      <c r="G108" s="33"/>
      <c r="H108" s="33"/>
      <c r="I108" s="33"/>
      <c r="J108" s="25">
        <f t="shared" si="12"/>
        <v>0</v>
      </c>
      <c r="K108" s="28" t="str">
        <f t="shared" si="14"/>
        <v/>
      </c>
      <c r="L108" s="28" t="str">
        <f t="shared" si="13"/>
        <v/>
      </c>
    </row>
    <row r="109" spans="1:12" ht="9.9499999999999993" customHeight="1" x14ac:dyDescent="0.2">
      <c r="A109" s="55" t="s">
        <v>546</v>
      </c>
      <c r="B109" s="55" t="s">
        <v>547</v>
      </c>
      <c r="C109" s="91">
        <v>1</v>
      </c>
      <c r="D109" s="21">
        <f>INDEX('Price List'!E:E,MATCH(A109,'Price List'!A:A,0))</f>
        <v>20.97</v>
      </c>
      <c r="E109" s="21">
        <f>IF($L$13="Wholesale",INDEX('Price List'!E:E,MATCH(A109,'Price List'!A:A,0)),IF($L$13="Level 1",INDEX('Price List'!F:F,MATCH(A109,'Price List'!A:A,0)),IF($L$13="Level 2",INDEX('Price List'!G:G,MATCH(A109,'Price List'!A:A,0)),IF($L$13="Level 3",INDEX('Price List'!H:H,MATCH(A109,'Price List'!A:A,0)),"-"))))</f>
        <v>20.97</v>
      </c>
      <c r="F109" s="33"/>
      <c r="G109" s="33"/>
      <c r="H109" s="33"/>
      <c r="I109" s="33"/>
      <c r="J109" s="25">
        <f t="shared" si="12"/>
        <v>0</v>
      </c>
      <c r="K109" s="28" t="str">
        <f t="shared" si="14"/>
        <v/>
      </c>
      <c r="L109" s="28" t="str">
        <f t="shared" si="13"/>
        <v/>
      </c>
    </row>
    <row r="110" spans="1:12" ht="11.1" customHeight="1" x14ac:dyDescent="0.2">
      <c r="A110" s="64" t="s">
        <v>73</v>
      </c>
      <c r="B110" s="64" t="s">
        <v>74</v>
      </c>
      <c r="C110" s="62">
        <v>1</v>
      </c>
      <c r="D110" s="21">
        <f>INDEX('Price List'!E:E,MATCH(A110,'Price List'!A:A,0))</f>
        <v>107.97</v>
      </c>
      <c r="E110" s="21">
        <f>IF($L$13="Wholesale",INDEX('Price List'!E:E,MATCH(A110,'Price List'!A:A,0)),IF($L$13="Level 1",INDEX('Price List'!F:F,MATCH(A110,'Price List'!A:A,0)),IF($L$13="Level 2",INDEX('Price List'!G:G,MATCH(A110,'Price List'!A:A,0)),IF($L$13="Level 3",INDEX('Price List'!H:H,MATCH(A110,'Price List'!A:A,0)),"-"))))</f>
        <v>107.97</v>
      </c>
      <c r="F110" s="33"/>
      <c r="G110" s="33"/>
      <c r="H110" s="33"/>
      <c r="I110" s="33"/>
      <c r="J110" s="25">
        <f>SUM(F110:I110)</f>
        <v>0</v>
      </c>
      <c r="K110" s="28" t="str">
        <f t="shared" si="14"/>
        <v/>
      </c>
      <c r="L110" s="28" t="str">
        <f>IF(SUM(J110*E110)&gt;0,SUM(J110*E110),"")</f>
        <v/>
      </c>
    </row>
    <row r="111" spans="1:12" ht="11.1" customHeight="1" x14ac:dyDescent="0.2">
      <c r="A111" s="64" t="s">
        <v>75</v>
      </c>
      <c r="B111" s="64" t="s">
        <v>76</v>
      </c>
      <c r="C111" s="62">
        <v>1</v>
      </c>
      <c r="D111" s="21">
        <f>INDEX('Price List'!E:E,MATCH(A111,'Price List'!A:A,0))</f>
        <v>53.97</v>
      </c>
      <c r="E111" s="21">
        <f>IF($L$13="Wholesale",INDEX('Price List'!E:E,MATCH(A111,'Price List'!A:A,0)),IF($L$13="Level 1",INDEX('Price List'!F:F,MATCH(A111,'Price List'!A:A,0)),IF($L$13="Level 2",INDEX('Price List'!G:G,MATCH(A111,'Price List'!A:A,0)),IF($L$13="Level 3",INDEX('Price List'!H:H,MATCH(A111,'Price List'!A:A,0)),"-"))))</f>
        <v>53.97</v>
      </c>
      <c r="F111" s="33"/>
      <c r="G111" s="33"/>
      <c r="H111" s="33"/>
      <c r="I111" s="33"/>
      <c r="J111" s="25">
        <f t="shared" ref="J111:J128" si="15">SUM(F111:I111)</f>
        <v>0</v>
      </c>
      <c r="K111" s="28" t="str">
        <f t="shared" si="14"/>
        <v/>
      </c>
      <c r="L111" s="28" t="str">
        <f t="shared" ref="L111:L129" si="16">IF(SUM(J111*E111)&gt;0,SUM(J111*E111),"")</f>
        <v/>
      </c>
    </row>
    <row r="112" spans="1:12" ht="11.1" customHeight="1" x14ac:dyDescent="0.2">
      <c r="A112" s="112"/>
      <c r="B112" s="113" t="s">
        <v>82</v>
      </c>
      <c r="C112" s="108"/>
      <c r="D112" s="109"/>
      <c r="E112" s="109"/>
      <c r="F112" s="110" t="str">
        <f>$F$22</f>
        <v>1st Ship Date</v>
      </c>
      <c r="G112" s="110" t="str">
        <f>$G$22</f>
        <v>2nd Ship Date</v>
      </c>
      <c r="H112" s="110" t="str">
        <f>$H$22</f>
        <v>3rd Ship Date</v>
      </c>
      <c r="I112" s="110" t="str">
        <f>$I$22</f>
        <v>4th Ship Date</v>
      </c>
      <c r="J112" s="108"/>
      <c r="K112" s="109"/>
      <c r="L112" s="109"/>
    </row>
    <row r="113" spans="1:12" ht="11.1" customHeight="1" x14ac:dyDescent="0.2">
      <c r="A113" s="64" t="s">
        <v>83</v>
      </c>
      <c r="B113" s="64" t="s">
        <v>87</v>
      </c>
      <c r="C113" s="62">
        <v>1</v>
      </c>
      <c r="D113" s="21">
        <f>INDEX('Price List'!E:E,MATCH(A113,'Price List'!A:A,0))</f>
        <v>9.57</v>
      </c>
      <c r="E113" s="21">
        <f>IF($L$13="Wholesale",INDEX('Price List'!E:E,MATCH(A113,'Price List'!A:A,0)),IF($L$13="Level 1",INDEX('Price List'!F:F,MATCH(A113,'Price List'!A:A,0)),IF($L$13="Level 2",INDEX('Price List'!G:G,MATCH(A113,'Price List'!A:A,0)),IF($L$13="Level 3",INDEX('Price List'!H:H,MATCH(A113,'Price List'!A:A,0)),"-"))))</f>
        <v>9.57</v>
      </c>
      <c r="F113" s="33"/>
      <c r="G113" s="33"/>
      <c r="H113" s="33"/>
      <c r="I113" s="33"/>
      <c r="J113" s="25">
        <f t="shared" si="15"/>
        <v>0</v>
      </c>
      <c r="K113" s="28" t="str">
        <f t="shared" si="14"/>
        <v/>
      </c>
      <c r="L113" s="28" t="str">
        <f t="shared" si="16"/>
        <v/>
      </c>
    </row>
    <row r="114" spans="1:12" ht="11.1" customHeight="1" x14ac:dyDescent="0.2">
      <c r="A114" s="64" t="s">
        <v>84</v>
      </c>
      <c r="B114" s="64" t="s">
        <v>86</v>
      </c>
      <c r="C114" s="62">
        <v>1</v>
      </c>
      <c r="D114" s="21">
        <f>INDEX('Price List'!E:E,MATCH(A114,'Price List'!A:A,0))</f>
        <v>11.37</v>
      </c>
      <c r="E114" s="21">
        <f>IF($L$13="Wholesale",INDEX('Price List'!E:E,MATCH(A114,'Price List'!A:A,0)),IF($L$13="Level 1",INDEX('Price List'!F:F,MATCH(A114,'Price List'!A:A,0)),IF($L$13="Level 2",INDEX('Price List'!G:G,MATCH(A114,'Price List'!A:A,0)),IF($L$13="Level 3",INDEX('Price List'!H:H,MATCH(A114,'Price List'!A:A,0)),"-"))))</f>
        <v>11.37</v>
      </c>
      <c r="F114" s="33"/>
      <c r="G114" s="33"/>
      <c r="H114" s="33"/>
      <c r="I114" s="33"/>
      <c r="J114" s="25">
        <f t="shared" si="15"/>
        <v>0</v>
      </c>
      <c r="K114" s="28" t="str">
        <f t="shared" si="14"/>
        <v/>
      </c>
      <c r="L114" s="28" t="str">
        <f t="shared" si="16"/>
        <v/>
      </c>
    </row>
    <row r="115" spans="1:12" ht="11.1" customHeight="1" x14ac:dyDescent="0.2">
      <c r="A115" s="64" t="s">
        <v>378</v>
      </c>
      <c r="B115" s="64" t="s">
        <v>379</v>
      </c>
      <c r="C115" s="62">
        <v>1</v>
      </c>
      <c r="D115" s="21">
        <f>INDEX('Price List'!E:E,MATCH(A115,'Price List'!A:A,0))</f>
        <v>11.37</v>
      </c>
      <c r="E115" s="21">
        <f>IF($L$13="Wholesale",INDEX('Price List'!E:E,MATCH(A115,'Price List'!A:A,0)),IF($L$13="Level 1",INDEX('Price List'!F:F,MATCH(A115,'Price List'!A:A,0)),IF($L$13="Level 2",INDEX('Price List'!G:G,MATCH(A115,'Price List'!A:A,0)),IF($L$13="Level 3",INDEX('Price List'!H:H,MATCH(A115,'Price List'!A:A,0)),"-"))))</f>
        <v>11.37</v>
      </c>
      <c r="F115" s="33"/>
      <c r="G115" s="33"/>
      <c r="H115" s="33"/>
      <c r="I115" s="33"/>
      <c r="J115" s="25">
        <f t="shared" si="15"/>
        <v>0</v>
      </c>
      <c r="K115" s="28" t="str">
        <f t="shared" si="14"/>
        <v/>
      </c>
      <c r="L115" s="28" t="str">
        <f t="shared" si="16"/>
        <v/>
      </c>
    </row>
    <row r="116" spans="1:12" ht="11.1" customHeight="1" x14ac:dyDescent="0.2">
      <c r="A116" s="64" t="s">
        <v>85</v>
      </c>
      <c r="B116" s="64" t="s">
        <v>88</v>
      </c>
      <c r="C116" s="62">
        <v>1</v>
      </c>
      <c r="D116" s="21">
        <f>INDEX('Price List'!E:E,MATCH(A116,'Price List'!A:A,0))</f>
        <v>13.77</v>
      </c>
      <c r="E116" s="21">
        <f>IF($L$13="Wholesale",INDEX('Price List'!E:E,MATCH(A116,'Price List'!A:A,0)),IF($L$13="Level 1",INDEX('Price List'!F:F,MATCH(A116,'Price List'!A:A,0)),IF($L$13="Level 2",INDEX('Price List'!G:G,MATCH(A116,'Price List'!A:A,0)),IF($L$13="Level 3",INDEX('Price List'!H:H,MATCH(A116,'Price List'!A:A,0)),"-"))))</f>
        <v>13.77</v>
      </c>
      <c r="F116" s="33"/>
      <c r="G116" s="33"/>
      <c r="H116" s="33"/>
      <c r="I116" s="33"/>
      <c r="J116" s="25">
        <f t="shared" si="15"/>
        <v>0</v>
      </c>
      <c r="K116" s="28" t="str">
        <f t="shared" si="14"/>
        <v/>
      </c>
      <c r="L116" s="28" t="str">
        <f t="shared" si="16"/>
        <v/>
      </c>
    </row>
    <row r="117" spans="1:12" ht="11.1" customHeight="1" x14ac:dyDescent="0.2">
      <c r="A117" s="64" t="s">
        <v>381</v>
      </c>
      <c r="B117" s="64" t="s">
        <v>382</v>
      </c>
      <c r="C117" s="62">
        <v>1</v>
      </c>
      <c r="D117" s="21">
        <f>INDEX('Price List'!E:E,MATCH(A117,'Price List'!A:A,0))</f>
        <v>13.77</v>
      </c>
      <c r="E117" s="21">
        <f>IF($L$13="Wholesale",INDEX('Price List'!E:E,MATCH(A117,'Price List'!A:A,0)),IF($L$13="Level 1",INDEX('Price List'!F:F,MATCH(A117,'Price List'!A:A,0)),IF($L$13="Level 2",INDEX('Price List'!G:G,MATCH(A117,'Price List'!A:A,0)),IF($L$13="Level 3",INDEX('Price List'!H:H,MATCH(A117,'Price List'!A:A,0)),"-"))))</f>
        <v>13.77</v>
      </c>
      <c r="F117" s="33"/>
      <c r="G117" s="33"/>
      <c r="H117" s="33"/>
      <c r="I117" s="33"/>
      <c r="J117" s="25">
        <f t="shared" si="15"/>
        <v>0</v>
      </c>
      <c r="K117" s="28" t="str">
        <f t="shared" si="14"/>
        <v/>
      </c>
      <c r="L117" s="28" t="str">
        <f t="shared" si="16"/>
        <v/>
      </c>
    </row>
    <row r="118" spans="1:12" ht="11.1" customHeight="1" x14ac:dyDescent="0.2">
      <c r="A118" s="64" t="s">
        <v>124</v>
      </c>
      <c r="B118" s="64" t="s">
        <v>89</v>
      </c>
      <c r="C118" s="62">
        <v>1</v>
      </c>
      <c r="D118" s="21">
        <f>INDEX('Price List'!E:E,MATCH(A118,'Price List'!A:A,0))</f>
        <v>17.97</v>
      </c>
      <c r="E118" s="21">
        <f>IF($L$13="Wholesale",INDEX('Price List'!E:E,MATCH(A118,'Price List'!A:A,0)),IF($L$13="Level 1",INDEX('Price List'!F:F,MATCH(A118,'Price List'!A:A,0)),IF($L$13="Level 2",INDEX('Price List'!G:G,MATCH(A118,'Price List'!A:A,0)),IF($L$13="Level 3",INDEX('Price List'!H:H,MATCH(A118,'Price List'!A:A,0)),"-"))))</f>
        <v>17.97</v>
      </c>
      <c r="F118" s="33"/>
      <c r="G118" s="33"/>
      <c r="H118" s="33"/>
      <c r="I118" s="33"/>
      <c r="J118" s="25">
        <f t="shared" si="15"/>
        <v>0</v>
      </c>
      <c r="K118" s="28" t="str">
        <f t="shared" si="14"/>
        <v/>
      </c>
      <c r="L118" s="28" t="str">
        <f t="shared" si="16"/>
        <v/>
      </c>
    </row>
    <row r="119" spans="1:12" ht="11.1" customHeight="1" x14ac:dyDescent="0.2">
      <c r="A119" s="64" t="s">
        <v>383</v>
      </c>
      <c r="B119" s="64" t="s">
        <v>384</v>
      </c>
      <c r="C119" s="62">
        <v>1</v>
      </c>
      <c r="D119" s="21">
        <f>INDEX('Price List'!E:E,MATCH(A119,'Price List'!A:A,0))</f>
        <v>137.97</v>
      </c>
      <c r="E119" s="21">
        <f>IF($L$13="Wholesale",INDEX('Price List'!E:E,MATCH(A119,'Price List'!A:A,0)),IF($L$13="Level 1",INDEX('Price List'!F:F,MATCH(A119,'Price List'!A:A,0)),IF($L$13="Level 2",INDEX('Price List'!G:G,MATCH(A119,'Price List'!A:A,0)),IF($L$13="Level 3",INDEX('Price List'!H:H,MATCH(A119,'Price List'!A:A,0)),"-"))))</f>
        <v>137.97</v>
      </c>
      <c r="F119" s="33"/>
      <c r="G119" s="33"/>
      <c r="H119" s="33"/>
      <c r="I119" s="33"/>
      <c r="J119" s="25">
        <f t="shared" si="15"/>
        <v>0</v>
      </c>
      <c r="K119" s="28" t="str">
        <f t="shared" si="14"/>
        <v/>
      </c>
      <c r="L119" s="28" t="str">
        <f t="shared" si="16"/>
        <v/>
      </c>
    </row>
    <row r="120" spans="1:12" ht="11.1" customHeight="1" x14ac:dyDescent="0.2">
      <c r="A120" s="63" t="s">
        <v>310</v>
      </c>
      <c r="B120" s="61" t="s">
        <v>311</v>
      </c>
      <c r="C120" s="62">
        <v>1</v>
      </c>
      <c r="D120" s="21">
        <f>INDEX('Price List'!E:E,MATCH(A120,'Price List'!A:A,0))</f>
        <v>107.97</v>
      </c>
      <c r="E120" s="21">
        <f>IF($L$13="Wholesale",INDEX('Price List'!E:E,MATCH(A120,'Price List'!A:A,0)),IF($L$13="Level 1",INDEX('Price List'!F:F,MATCH(A120,'Price List'!A:A,0)),IF($L$13="Level 2",INDEX('Price List'!G:G,MATCH(A120,'Price List'!A:A,0)),IF($L$13="Level 3",INDEX('Price List'!H:H,MATCH(A120,'Price List'!A:A,0)),"-"))))</f>
        <v>107.97</v>
      </c>
      <c r="F120" s="33"/>
      <c r="G120" s="33"/>
      <c r="H120" s="33"/>
      <c r="I120" s="33"/>
      <c r="J120" s="25">
        <f t="shared" si="15"/>
        <v>0</v>
      </c>
      <c r="K120" s="28" t="str">
        <f t="shared" si="14"/>
        <v/>
      </c>
      <c r="L120" s="28" t="str">
        <f t="shared" si="16"/>
        <v/>
      </c>
    </row>
    <row r="121" spans="1:12" ht="11.1" customHeight="1" x14ac:dyDescent="0.2">
      <c r="A121" s="64" t="s">
        <v>308</v>
      </c>
      <c r="B121" s="64" t="s">
        <v>309</v>
      </c>
      <c r="C121" s="62">
        <v>1</v>
      </c>
      <c r="D121" s="21">
        <f>INDEX('Price List'!E:E,MATCH(A121,'Price List'!A:A,0))</f>
        <v>101.97</v>
      </c>
      <c r="E121" s="21">
        <f>IF($L$13="Wholesale",INDEX('Price List'!E:E,MATCH(A121,'Price List'!A:A,0)),IF($L$13="Level 1",INDEX('Price List'!F:F,MATCH(A121,'Price List'!A:A,0)),IF($L$13="Level 2",INDEX('Price List'!G:G,MATCH(A121,'Price List'!A:A,0)),IF($L$13="Level 3",INDEX('Price List'!H:H,MATCH(A121,'Price List'!A:A,0)),"-"))))</f>
        <v>101.97</v>
      </c>
      <c r="F121" s="33"/>
      <c r="G121" s="33"/>
      <c r="H121" s="33"/>
      <c r="I121" s="33"/>
      <c r="J121" s="25">
        <f t="shared" si="15"/>
        <v>0</v>
      </c>
      <c r="K121" s="28" t="str">
        <f t="shared" si="14"/>
        <v/>
      </c>
      <c r="L121" s="28" t="str">
        <f t="shared" si="16"/>
        <v/>
      </c>
    </row>
    <row r="122" spans="1:12" ht="11.1" customHeight="1" x14ac:dyDescent="0.2">
      <c r="A122" s="64" t="s">
        <v>94</v>
      </c>
      <c r="B122" s="64" t="s">
        <v>95</v>
      </c>
      <c r="C122" s="62">
        <v>1</v>
      </c>
      <c r="D122" s="21">
        <f>INDEX('Price List'!E:E,MATCH(A122,'Price List'!A:A,0))</f>
        <v>75.569999999999993</v>
      </c>
      <c r="E122" s="21">
        <f>IF($L$13="Wholesale",INDEX('Price List'!E:E,MATCH(A122,'Price List'!A:A,0)),IF($L$13="Level 1",INDEX('Price List'!F:F,MATCH(A122,'Price List'!A:A,0)),IF($L$13="Level 2",INDEX('Price List'!G:G,MATCH(A122,'Price List'!A:A,0)),IF($L$13="Level 3",INDEX('Price List'!H:H,MATCH(A122,'Price List'!A:A,0)),"-"))))</f>
        <v>75.569999999999993</v>
      </c>
      <c r="F122" s="33"/>
      <c r="G122" s="33"/>
      <c r="H122" s="33"/>
      <c r="I122" s="33"/>
      <c r="J122" s="25">
        <f t="shared" si="15"/>
        <v>0</v>
      </c>
      <c r="K122" s="28" t="str">
        <f t="shared" si="14"/>
        <v/>
      </c>
      <c r="L122" s="28" t="str">
        <f t="shared" si="16"/>
        <v/>
      </c>
    </row>
    <row r="123" spans="1:12" ht="11.1" customHeight="1" x14ac:dyDescent="0.2">
      <c r="A123" s="64" t="s">
        <v>96</v>
      </c>
      <c r="B123" s="64" t="s">
        <v>125</v>
      </c>
      <c r="C123" s="62">
        <v>1</v>
      </c>
      <c r="D123" s="21">
        <f>INDEX('Price List'!E:E,MATCH(A123,'Price List'!A:A,0))</f>
        <v>75.569999999999993</v>
      </c>
      <c r="E123" s="21">
        <f>IF($L$13="Wholesale",INDEX('Price List'!E:E,MATCH(A123,'Price List'!A:A,0)),IF($L$13="Level 1",INDEX('Price List'!F:F,MATCH(A123,'Price List'!A:A,0)),IF($L$13="Level 2",INDEX('Price List'!G:G,MATCH(A123,'Price List'!A:A,0)),IF($L$13="Level 3",INDEX('Price List'!H:H,MATCH(A123,'Price List'!A:A,0)),"-"))))</f>
        <v>75.569999999999993</v>
      </c>
      <c r="F123" s="33"/>
      <c r="G123" s="33"/>
      <c r="H123" s="33"/>
      <c r="I123" s="33"/>
      <c r="J123" s="25">
        <f t="shared" si="15"/>
        <v>0</v>
      </c>
      <c r="K123" s="28" t="str">
        <f>IF(SUM(J123*D123)&gt;0,SUM(J123*D123),"")</f>
        <v/>
      </c>
      <c r="L123" s="28" t="str">
        <f t="shared" si="16"/>
        <v/>
      </c>
    </row>
    <row r="124" spans="1:12" ht="11.1" customHeight="1" x14ac:dyDescent="0.2">
      <c r="A124" s="64" t="s">
        <v>97</v>
      </c>
      <c r="B124" s="64" t="s">
        <v>99</v>
      </c>
      <c r="C124" s="62">
        <v>1</v>
      </c>
      <c r="D124" s="21">
        <f>INDEX('Price List'!E:E,MATCH(A124,'Price List'!A:A,0))</f>
        <v>75.569999999999993</v>
      </c>
      <c r="E124" s="21">
        <f>IF($L$13="Wholesale",INDEX('Price List'!E:E,MATCH(A124,'Price List'!A:A,0)),IF($L$13="Level 1",INDEX('Price List'!F:F,MATCH(A124,'Price List'!A:A,0)),IF($L$13="Level 2",INDEX('Price List'!G:G,MATCH(A124,'Price List'!A:A,0)),IF($L$13="Level 3",INDEX('Price List'!H:H,MATCH(A124,'Price List'!A:A,0)),"-"))))</f>
        <v>75.569999999999993</v>
      </c>
      <c r="F124" s="33"/>
      <c r="G124" s="33"/>
      <c r="H124" s="33"/>
      <c r="I124" s="33"/>
      <c r="J124" s="25">
        <f t="shared" si="15"/>
        <v>0</v>
      </c>
      <c r="K124" s="28" t="str">
        <f t="shared" ref="K124:K137" si="17">IF(SUM(J124*D124)&gt;0,SUM(J124*D124),"")</f>
        <v/>
      </c>
      <c r="L124" s="28" t="str">
        <f t="shared" si="16"/>
        <v/>
      </c>
    </row>
    <row r="125" spans="1:12" ht="11.1" customHeight="1" x14ac:dyDescent="0.2">
      <c r="A125" s="64" t="s">
        <v>98</v>
      </c>
      <c r="B125" s="64" t="s">
        <v>100</v>
      </c>
      <c r="C125" s="62">
        <v>1</v>
      </c>
      <c r="D125" s="21">
        <f>INDEX('Price List'!E:E,MATCH(A125,'Price List'!A:A,0))</f>
        <v>75.569999999999993</v>
      </c>
      <c r="E125" s="21">
        <f>IF($L$13="Wholesale",INDEX('Price List'!E:E,MATCH(A125,'Price List'!A:A,0)),IF($L$13="Level 1",INDEX('Price List'!F:F,MATCH(A125,'Price List'!A:A,0)),IF($L$13="Level 2",INDEX('Price List'!G:G,MATCH(A125,'Price List'!A:A,0)),IF($L$13="Level 3",INDEX('Price List'!H:H,MATCH(A125,'Price List'!A:A,0)),"-"))))</f>
        <v>75.569999999999993</v>
      </c>
      <c r="F125" s="33"/>
      <c r="G125" s="33"/>
      <c r="H125" s="33"/>
      <c r="I125" s="33"/>
      <c r="J125" s="25">
        <f t="shared" si="15"/>
        <v>0</v>
      </c>
      <c r="K125" s="28" t="str">
        <f t="shared" si="17"/>
        <v/>
      </c>
      <c r="L125" s="28" t="str">
        <f t="shared" si="16"/>
        <v/>
      </c>
    </row>
    <row r="126" spans="1:12" ht="11.1" customHeight="1" x14ac:dyDescent="0.2">
      <c r="A126" s="63" t="s">
        <v>251</v>
      </c>
      <c r="B126" s="61" t="s">
        <v>252</v>
      </c>
      <c r="C126" s="62">
        <v>1</v>
      </c>
      <c r="D126" s="21">
        <f>INDEX('Price List'!E:E,MATCH(A126,'Price List'!A:A,0))</f>
        <v>89.97</v>
      </c>
      <c r="E126" s="21">
        <f>IF($L$13="Wholesale",INDEX('Price List'!E:E,MATCH(A126,'Price List'!A:A,0)),IF($L$13="Level 1",INDEX('Price List'!F:F,MATCH(A126,'Price List'!A:A,0)),IF($L$13="Level 2",INDEX('Price List'!G:G,MATCH(A126,'Price List'!A:A,0)),IF($L$13="Level 3",INDEX('Price List'!H:H,MATCH(A126,'Price List'!A:A,0)),"-"))))</f>
        <v>89.97</v>
      </c>
      <c r="F126" s="33"/>
      <c r="G126" s="33"/>
      <c r="H126" s="33"/>
      <c r="I126" s="33"/>
      <c r="J126" s="25">
        <f t="shared" si="15"/>
        <v>0</v>
      </c>
      <c r="K126" s="28" t="str">
        <f t="shared" si="17"/>
        <v/>
      </c>
      <c r="L126" s="28" t="str">
        <f t="shared" si="16"/>
        <v/>
      </c>
    </row>
    <row r="127" spans="1:12" ht="11.1" customHeight="1" x14ac:dyDescent="0.2">
      <c r="A127" s="63" t="s">
        <v>254</v>
      </c>
      <c r="B127" s="61" t="s">
        <v>255</v>
      </c>
      <c r="C127" s="62">
        <v>1</v>
      </c>
      <c r="D127" s="21">
        <f>INDEX('Price List'!E:E,MATCH(A127,'Price List'!A:A,0))</f>
        <v>89.97</v>
      </c>
      <c r="E127" s="21">
        <f>IF($L$13="Wholesale",INDEX('Price List'!E:E,MATCH(A127,'Price List'!A:A,0)),IF($L$13="Level 1",INDEX('Price List'!F:F,MATCH(A127,'Price List'!A:A,0)),IF($L$13="Level 2",INDEX('Price List'!G:G,MATCH(A127,'Price List'!A:A,0)),IF($L$13="Level 3",INDEX('Price List'!H:H,MATCH(A127,'Price List'!A:A,0)),"-"))))</f>
        <v>89.97</v>
      </c>
      <c r="F127" s="33"/>
      <c r="G127" s="33"/>
      <c r="H127" s="33"/>
      <c r="I127" s="33"/>
      <c r="J127" s="25">
        <f t="shared" si="15"/>
        <v>0</v>
      </c>
      <c r="K127" s="28" t="str">
        <f t="shared" si="17"/>
        <v/>
      </c>
      <c r="L127" s="28" t="str">
        <f t="shared" si="16"/>
        <v/>
      </c>
    </row>
    <row r="128" spans="1:12" ht="9.9499999999999993" customHeight="1" x14ac:dyDescent="0.2">
      <c r="A128" s="64" t="s">
        <v>101</v>
      </c>
      <c r="B128" s="64" t="s">
        <v>102</v>
      </c>
      <c r="C128" s="62">
        <v>1</v>
      </c>
      <c r="D128" s="21">
        <f>INDEX('Price List'!E:E,MATCH(A128,'Price List'!A:A,0))</f>
        <v>95.97</v>
      </c>
      <c r="E128" s="21">
        <f>IF($L$13="Wholesale",INDEX('Price List'!E:E,MATCH(A128,'Price List'!A:A,0)),IF($L$13="Level 1",INDEX('Price List'!F:F,MATCH(A128,'Price List'!A:A,0)),IF($L$13="Level 2",INDEX('Price List'!G:G,MATCH(A128,'Price List'!A:A,0)),IF($L$13="Level 3",INDEX('Price List'!H:H,MATCH(A128,'Price List'!A:A,0)),"-"))))</f>
        <v>95.97</v>
      </c>
      <c r="F128" s="33"/>
      <c r="G128" s="33"/>
      <c r="H128" s="33"/>
      <c r="I128" s="33"/>
      <c r="J128" s="25">
        <f t="shared" si="15"/>
        <v>0</v>
      </c>
      <c r="K128" s="28" t="str">
        <f t="shared" si="17"/>
        <v/>
      </c>
      <c r="L128" s="28" t="str">
        <f t="shared" si="16"/>
        <v/>
      </c>
    </row>
    <row r="129" spans="1:12" ht="11.1" customHeight="1" x14ac:dyDescent="0.2">
      <c r="A129" s="64" t="s">
        <v>104</v>
      </c>
      <c r="B129" s="64" t="s">
        <v>103</v>
      </c>
      <c r="C129" s="62">
        <v>1</v>
      </c>
      <c r="D129" s="21">
        <f>INDEX('Price List'!E:E,MATCH(A129,'Price List'!A:A,0))</f>
        <v>95.97</v>
      </c>
      <c r="E129" s="21">
        <f>IF($L$13="Wholesale",INDEX('Price List'!E:E,MATCH(A129,'Price List'!A:A,0)),IF($L$13="Level 1",INDEX('Price List'!F:F,MATCH(A129,'Price List'!A:A,0)),IF($L$13="Level 2",INDEX('Price List'!G:G,MATCH(A129,'Price List'!A:A,0)),IF($L$13="Level 3",INDEX('Price List'!H:H,MATCH(A129,'Price List'!A:A,0)),"-"))))</f>
        <v>95.97</v>
      </c>
      <c r="F129" s="33"/>
      <c r="G129" s="33"/>
      <c r="H129" s="33"/>
      <c r="I129" s="33"/>
      <c r="J129" s="25">
        <f>SUM(F129:I129)</f>
        <v>0</v>
      </c>
      <c r="K129" s="28" t="str">
        <f t="shared" si="17"/>
        <v/>
      </c>
      <c r="L129" s="28" t="str">
        <f t="shared" si="16"/>
        <v/>
      </c>
    </row>
    <row r="130" spans="1:12" ht="11.1" customHeight="1" x14ac:dyDescent="0.2">
      <c r="A130" s="94" t="s">
        <v>548</v>
      </c>
      <c r="B130" s="95" t="s">
        <v>549</v>
      </c>
      <c r="C130" s="96">
        <v>1</v>
      </c>
      <c r="D130" s="21">
        <f>INDEX('Price List'!E:E,MATCH(A130,'Price List'!A:A,0))</f>
        <v>95.97</v>
      </c>
      <c r="E130" s="21">
        <f>IF($L$13="Wholesale",INDEX('Price List'!E:E,MATCH(A130,'Price List'!A:A,0)),IF($L$13="Level 1",INDEX('Price List'!F:F,MATCH(A130,'Price List'!A:A,0)),IF($L$13="Level 2",INDEX('Price List'!G:G,MATCH(A130,'Price List'!A:A,0)),IF($L$13="Level 3",INDEX('Price List'!H:H,MATCH(A130,'Price List'!A:A,0)),"-"))))</f>
        <v>95.97</v>
      </c>
      <c r="F130" s="33"/>
      <c r="G130" s="33"/>
      <c r="H130" s="33"/>
      <c r="I130" s="33"/>
      <c r="J130" s="25">
        <f t="shared" ref="J130:J142" si="18">SUM(F130:I130)</f>
        <v>0</v>
      </c>
      <c r="K130" s="28" t="str">
        <f t="shared" si="17"/>
        <v/>
      </c>
      <c r="L130" s="28" t="str">
        <f t="shared" ref="L130:L142" si="19">IF(SUM(J130*E130)&gt;0,SUM(J130*E130),"")</f>
        <v/>
      </c>
    </row>
    <row r="131" spans="1:12" ht="11.1" customHeight="1" x14ac:dyDescent="0.2">
      <c r="A131" s="64" t="s">
        <v>476</v>
      </c>
      <c r="B131" s="64" t="s">
        <v>105</v>
      </c>
      <c r="C131" s="62">
        <v>1</v>
      </c>
      <c r="D131" s="21">
        <f>INDEX('Price List'!E:E,MATCH(A131,'Price List'!A:A,0))</f>
        <v>113.97</v>
      </c>
      <c r="E131" s="21">
        <f>IF($L$13="Wholesale",INDEX('Price List'!E:E,MATCH(A131,'Price List'!A:A,0)),IF($L$13="Level 1",INDEX('Price List'!F:F,MATCH(A131,'Price List'!A:A,0)),IF($L$13="Level 2",INDEX('Price List'!G:G,MATCH(A131,'Price List'!A:A,0)),IF($L$13="Level 3",INDEX('Price List'!H:H,MATCH(A131,'Price List'!A:A,0)),"-"))))</f>
        <v>113.97</v>
      </c>
      <c r="F131" s="33"/>
      <c r="G131" s="33"/>
      <c r="H131" s="33"/>
      <c r="I131" s="33"/>
      <c r="J131" s="25">
        <f t="shared" si="18"/>
        <v>0</v>
      </c>
      <c r="K131" s="28" t="str">
        <f t="shared" si="17"/>
        <v/>
      </c>
      <c r="L131" s="28" t="str">
        <f t="shared" si="19"/>
        <v/>
      </c>
    </row>
    <row r="132" spans="1:12" ht="11.1" customHeight="1" x14ac:dyDescent="0.2">
      <c r="A132" s="64" t="s">
        <v>106</v>
      </c>
      <c r="B132" s="64" t="s">
        <v>107</v>
      </c>
      <c r="C132" s="62">
        <v>1</v>
      </c>
      <c r="D132" s="21">
        <f>INDEX('Price List'!E:E,MATCH(A132,'Price List'!A:A,0))</f>
        <v>119.97</v>
      </c>
      <c r="E132" s="21">
        <f>IF($L$13="Wholesale",INDEX('Price List'!E:E,MATCH(A132,'Price List'!A:A,0)),IF($L$13="Level 1",INDEX('Price List'!F:F,MATCH(A132,'Price List'!A:A,0)),IF($L$13="Level 2",INDEX('Price List'!G:G,MATCH(A132,'Price List'!A:A,0)),IF($L$13="Level 3",INDEX('Price List'!H:H,MATCH(A132,'Price List'!A:A,0)),"-"))))</f>
        <v>119.97</v>
      </c>
      <c r="F132" s="33"/>
      <c r="G132" s="33"/>
      <c r="H132" s="33"/>
      <c r="I132" s="33"/>
      <c r="J132" s="25">
        <f t="shared" si="18"/>
        <v>0</v>
      </c>
      <c r="K132" s="28" t="str">
        <f t="shared" si="17"/>
        <v/>
      </c>
      <c r="L132" s="28" t="str">
        <f t="shared" si="19"/>
        <v/>
      </c>
    </row>
    <row r="133" spans="1:12" ht="11.1" customHeight="1" x14ac:dyDescent="0.2">
      <c r="A133" s="97" t="s">
        <v>550</v>
      </c>
      <c r="B133" s="97" t="s">
        <v>551</v>
      </c>
      <c r="C133" s="96">
        <v>1</v>
      </c>
      <c r="D133" s="21">
        <f>INDEX('Price List'!E:E,MATCH(A133,'Price List'!A:A,0))</f>
        <v>119.97</v>
      </c>
      <c r="E133" s="21">
        <f>IF($L$13="Wholesale",INDEX('Price List'!E:E,MATCH(A133,'Price List'!A:A,0)),IF($L$13="Level 1",INDEX('Price List'!F:F,MATCH(A133,'Price List'!A:A,0)),IF($L$13="Level 2",INDEX('Price List'!G:G,MATCH(A133,'Price List'!A:A,0)),IF($L$13="Level 3",INDEX('Price List'!H:H,MATCH(A133,'Price List'!A:A,0)),"-"))))</f>
        <v>119.97</v>
      </c>
      <c r="F133" s="33"/>
      <c r="G133" s="33"/>
      <c r="H133" s="33"/>
      <c r="I133" s="33"/>
      <c r="J133" s="25">
        <f t="shared" si="18"/>
        <v>0</v>
      </c>
      <c r="K133" s="28" t="str">
        <f t="shared" si="17"/>
        <v/>
      </c>
      <c r="L133" s="28" t="str">
        <f t="shared" si="19"/>
        <v/>
      </c>
    </row>
    <row r="134" spans="1:12" ht="11.1" customHeight="1" x14ac:dyDescent="0.2">
      <c r="A134" s="64" t="s">
        <v>108</v>
      </c>
      <c r="B134" s="64" t="s">
        <v>109</v>
      </c>
      <c r="C134" s="62">
        <v>1</v>
      </c>
      <c r="D134" s="21">
        <f>INDEX('Price List'!E:E,MATCH(A134,'Price List'!A:A,0))</f>
        <v>131.97</v>
      </c>
      <c r="E134" s="21">
        <f>IF($L$13="Wholesale",INDEX('Price List'!E:E,MATCH(A134,'Price List'!A:A,0)),IF($L$13="Level 1",INDEX('Price List'!F:F,MATCH(A134,'Price List'!A:A,0)),IF($L$13="Level 2",INDEX('Price List'!G:G,MATCH(A134,'Price List'!A:A,0)),IF($L$13="Level 3",INDEX('Price List'!H:H,MATCH(A134,'Price List'!A:A,0)),"-"))))</f>
        <v>131.97</v>
      </c>
      <c r="F134" s="33"/>
      <c r="G134" s="33"/>
      <c r="H134" s="33"/>
      <c r="I134" s="33"/>
      <c r="J134" s="25">
        <f t="shared" si="18"/>
        <v>0</v>
      </c>
      <c r="K134" s="28" t="str">
        <f t="shared" si="17"/>
        <v/>
      </c>
      <c r="L134" s="28" t="str">
        <f t="shared" si="19"/>
        <v/>
      </c>
    </row>
    <row r="135" spans="1:12" ht="11.1" customHeight="1" x14ac:dyDescent="0.2">
      <c r="A135" s="64" t="s">
        <v>110</v>
      </c>
      <c r="B135" s="64" t="s">
        <v>111</v>
      </c>
      <c r="C135" s="62">
        <v>1</v>
      </c>
      <c r="D135" s="21">
        <f>INDEX('Price List'!E:E,MATCH(A135,'Price List'!A:A,0))</f>
        <v>131.97</v>
      </c>
      <c r="E135" s="21">
        <f>IF($L$13="Wholesale",INDEX('Price List'!E:E,MATCH(A135,'Price List'!A:A,0)),IF($L$13="Level 1",INDEX('Price List'!F:F,MATCH(A135,'Price List'!A:A,0)),IF($L$13="Level 2",INDEX('Price List'!G:G,MATCH(A135,'Price List'!A:A,0)),IF($L$13="Level 3",INDEX('Price List'!H:H,MATCH(A135,'Price List'!A:A,0)),"-"))))</f>
        <v>131.97</v>
      </c>
      <c r="F135" s="33"/>
      <c r="G135" s="33"/>
      <c r="H135" s="33"/>
      <c r="I135" s="33"/>
      <c r="J135" s="25">
        <f t="shared" si="18"/>
        <v>0</v>
      </c>
      <c r="K135" s="28" t="str">
        <f t="shared" si="17"/>
        <v/>
      </c>
      <c r="L135" s="28" t="str">
        <f t="shared" si="19"/>
        <v/>
      </c>
    </row>
    <row r="136" spans="1:12" ht="11.1" customHeight="1" x14ac:dyDescent="0.2">
      <c r="A136" s="97" t="s">
        <v>552</v>
      </c>
      <c r="B136" s="97" t="s">
        <v>553</v>
      </c>
      <c r="C136" s="96">
        <v>1</v>
      </c>
      <c r="D136" s="21">
        <f>INDEX('Price List'!E:E,MATCH(A136,'Price List'!A:A,0))</f>
        <v>137.97</v>
      </c>
      <c r="E136" s="21">
        <f>IF($L$13="Wholesale",INDEX('Price List'!E:E,MATCH(A136,'Price List'!A:A,0)),IF($L$13="Level 1",INDEX('Price List'!F:F,MATCH(A136,'Price List'!A:A,0)),IF($L$13="Level 2",INDEX('Price List'!G:G,MATCH(A136,'Price List'!A:A,0)),IF($L$13="Level 3",INDEX('Price List'!H:H,MATCH(A136,'Price List'!A:A,0)),"-"))))</f>
        <v>137.97</v>
      </c>
      <c r="F136" s="33"/>
      <c r="G136" s="33"/>
      <c r="H136" s="33"/>
      <c r="I136" s="33"/>
      <c r="J136" s="25">
        <f t="shared" si="18"/>
        <v>0</v>
      </c>
      <c r="K136" s="28" t="str">
        <f t="shared" si="17"/>
        <v/>
      </c>
      <c r="L136" s="28" t="str">
        <f t="shared" si="19"/>
        <v/>
      </c>
    </row>
    <row r="137" spans="1:12" ht="11.1" customHeight="1" x14ac:dyDescent="0.2">
      <c r="A137" s="64" t="s">
        <v>112</v>
      </c>
      <c r="B137" s="64" t="s">
        <v>113</v>
      </c>
      <c r="C137" s="62">
        <v>1</v>
      </c>
      <c r="D137" s="21">
        <f>INDEX('Price List'!E:E,MATCH(A137,'Price List'!A:A,0))</f>
        <v>143.97</v>
      </c>
      <c r="E137" s="21">
        <f>IF($L$13="Wholesale",INDEX('Price List'!E:E,MATCH(A137,'Price List'!A:A,0)),IF($L$13="Level 1",INDEX('Price List'!F:F,MATCH(A137,'Price List'!A:A,0)),IF($L$13="Level 2",INDEX('Price List'!G:G,MATCH(A137,'Price List'!A:A,0)),IF($L$13="Level 3",INDEX('Price List'!H:H,MATCH(A137,'Price List'!A:A,0)),"-"))))</f>
        <v>143.97</v>
      </c>
      <c r="F137" s="33"/>
      <c r="G137" s="33"/>
      <c r="H137" s="33"/>
      <c r="I137" s="33"/>
      <c r="J137" s="25">
        <f t="shared" si="18"/>
        <v>0</v>
      </c>
      <c r="K137" s="28" t="str">
        <f t="shared" si="17"/>
        <v/>
      </c>
      <c r="L137" s="28" t="str">
        <f t="shared" si="19"/>
        <v/>
      </c>
    </row>
    <row r="138" spans="1:12" ht="11.1" customHeight="1" x14ac:dyDescent="0.2">
      <c r="A138" s="94" t="s">
        <v>554</v>
      </c>
      <c r="B138" s="95" t="s">
        <v>555</v>
      </c>
      <c r="C138" s="96">
        <v>1</v>
      </c>
      <c r="D138" s="21">
        <f>INDEX('Price List'!E:E,MATCH(A138,'Price List'!A:A,0))</f>
        <v>143.97</v>
      </c>
      <c r="E138" s="21">
        <f>IF($L$13="Wholesale",INDEX('Price List'!E:E,MATCH(A138,'Price List'!A:A,0)),IF($L$13="Level 1",INDEX('Price List'!F:F,MATCH(A138,'Price List'!A:A,0)),IF($L$13="Level 2",INDEX('Price List'!G:G,MATCH(A138,'Price List'!A:A,0)),IF($L$13="Level 3",INDEX('Price List'!H:H,MATCH(A138,'Price List'!A:A,0)),"-"))))</f>
        <v>143.97</v>
      </c>
      <c r="F138" s="33"/>
      <c r="G138" s="33"/>
      <c r="H138" s="33"/>
      <c r="I138" s="33"/>
      <c r="J138" s="25">
        <f t="shared" si="18"/>
        <v>0</v>
      </c>
      <c r="K138" s="28" t="str">
        <f>IF(SUM(J138*D138)&gt;0,SUM(J138*D138),"")</f>
        <v/>
      </c>
      <c r="L138" s="28" t="str">
        <f t="shared" si="19"/>
        <v/>
      </c>
    </row>
    <row r="139" spans="1:12" ht="11.1" customHeight="1" x14ac:dyDescent="0.2">
      <c r="A139" s="112"/>
      <c r="B139" s="113" t="s">
        <v>114</v>
      </c>
      <c r="C139" s="108"/>
      <c r="D139" s="109"/>
      <c r="E139" s="109"/>
      <c r="F139" s="110" t="str">
        <f>$F$22</f>
        <v>1st Ship Date</v>
      </c>
      <c r="G139" s="110" t="str">
        <f>$G$22</f>
        <v>2nd Ship Date</v>
      </c>
      <c r="H139" s="110" t="str">
        <f>$H$22</f>
        <v>3rd Ship Date</v>
      </c>
      <c r="I139" s="110" t="str">
        <f>$I$22</f>
        <v>4th Ship Date</v>
      </c>
      <c r="J139" s="108"/>
      <c r="K139" s="109"/>
      <c r="L139" s="109"/>
    </row>
    <row r="140" spans="1:12" ht="11.1" customHeight="1" x14ac:dyDescent="0.2">
      <c r="A140" s="69" t="s">
        <v>314</v>
      </c>
      <c r="B140" s="78" t="s">
        <v>315</v>
      </c>
      <c r="C140" s="57">
        <v>1</v>
      </c>
      <c r="D140" s="21">
        <f>INDEX('Price List'!E:E,MATCH(A140,'Price List'!A:A,0))</f>
        <v>17.97</v>
      </c>
      <c r="E140" s="21">
        <f>IF($L$13="Wholesale",INDEX('Price List'!E:E,MATCH(A140,'Price List'!A:A,0)),IF($L$13="Level 1",INDEX('Price List'!F:F,MATCH(A140,'Price List'!A:A,0)),IF($L$13="Level 2",INDEX('Price List'!G:G,MATCH(A140,'Price List'!A:A,0)),IF($L$13="Level 3",INDEX('Price List'!H:H,MATCH(A140,'Price List'!A:A,0)),"-"))))</f>
        <v>17.97</v>
      </c>
      <c r="F140" s="33"/>
      <c r="G140" s="33"/>
      <c r="H140" s="33"/>
      <c r="I140" s="33"/>
      <c r="J140" s="25">
        <f t="shared" si="18"/>
        <v>0</v>
      </c>
      <c r="K140" s="28" t="str">
        <f t="shared" ref="K140:K164" si="20">IF(SUM(J140*D140)&gt;0,SUM(J140*D140),"")</f>
        <v/>
      </c>
      <c r="L140" s="28" t="str">
        <f t="shared" si="19"/>
        <v/>
      </c>
    </row>
    <row r="141" spans="1:12" ht="11.1" customHeight="1" x14ac:dyDescent="0.2">
      <c r="A141" s="98" t="s">
        <v>556</v>
      </c>
      <c r="B141" s="99" t="s">
        <v>557</v>
      </c>
      <c r="C141" s="96">
        <v>1</v>
      </c>
      <c r="D141" s="21">
        <f>INDEX('Price List'!E:E,MATCH(A141,'Price List'!A:A,0))</f>
        <v>17.97</v>
      </c>
      <c r="E141" s="21">
        <f>IF($L$13="Wholesale",INDEX('Price List'!E:E,MATCH(A141,'Price List'!A:A,0)),IF($L$13="Level 1",INDEX('Price List'!F:F,MATCH(A141,'Price List'!A:A,0)),IF($L$13="Level 2",INDEX('Price List'!G:G,MATCH(A141,'Price List'!A:A,0)),IF($L$13="Level 3",INDEX('Price List'!H:H,MATCH(A141,'Price List'!A:A,0)),"-"))))</f>
        <v>17.97</v>
      </c>
      <c r="F141" s="33"/>
      <c r="G141" s="33"/>
      <c r="H141" s="33"/>
      <c r="I141" s="33"/>
      <c r="J141" s="25">
        <f t="shared" si="18"/>
        <v>0</v>
      </c>
      <c r="K141" s="28" t="str">
        <f t="shared" si="20"/>
        <v/>
      </c>
      <c r="L141" s="28" t="str">
        <f t="shared" si="19"/>
        <v/>
      </c>
    </row>
    <row r="142" spans="1:12" ht="9.9499999999999993" customHeight="1" x14ac:dyDescent="0.2">
      <c r="A142" s="64" t="s">
        <v>90</v>
      </c>
      <c r="B142" s="64" t="s">
        <v>91</v>
      </c>
      <c r="C142" s="62">
        <v>1</v>
      </c>
      <c r="D142" s="21">
        <f>INDEX('Price List'!E:E,MATCH(A142,'Price List'!A:A,0))</f>
        <v>17.97</v>
      </c>
      <c r="E142" s="21">
        <f>IF($L$13="Wholesale",INDEX('Price List'!E:E,MATCH(A142,'Price List'!A:A,0)),IF($L$13="Level 1",INDEX('Price List'!F:F,MATCH(A142,'Price List'!A:A,0)),IF($L$13="Level 2",INDEX('Price List'!G:G,MATCH(A142,'Price List'!A:A,0)),IF($L$13="Level 3",INDEX('Price List'!H:H,MATCH(A142,'Price List'!A:A,0)),"-"))))</f>
        <v>17.97</v>
      </c>
      <c r="F142" s="33"/>
      <c r="G142" s="33"/>
      <c r="H142" s="33"/>
      <c r="I142" s="33"/>
      <c r="J142" s="25">
        <f t="shared" si="18"/>
        <v>0</v>
      </c>
      <c r="K142" s="28" t="str">
        <f t="shared" si="20"/>
        <v/>
      </c>
      <c r="L142" s="28" t="str">
        <f t="shared" si="19"/>
        <v/>
      </c>
    </row>
    <row r="143" spans="1:12" ht="11.1" customHeight="1" x14ac:dyDescent="0.2">
      <c r="A143" s="64" t="s">
        <v>93</v>
      </c>
      <c r="B143" s="64" t="s">
        <v>92</v>
      </c>
      <c r="C143" s="62">
        <v>1</v>
      </c>
      <c r="D143" s="21">
        <f>INDEX('Price List'!E:E,MATCH(A143,'Price List'!A:A,0))</f>
        <v>2.48</v>
      </c>
      <c r="E143" s="21">
        <f>IF($L$13="Wholesale",INDEX('Price List'!E:E,MATCH(A143,'Price List'!A:A,0)),IF($L$13="Level 1",INDEX('Price List'!F:F,MATCH(A143,'Price List'!A:A,0)),IF($L$13="Level 2",INDEX('Price List'!G:G,MATCH(A143,'Price List'!A:A,0)),IF($L$13="Level 3",INDEX('Price List'!H:H,MATCH(A143,'Price List'!A:A,0)),"-"))))</f>
        <v>2.48</v>
      </c>
      <c r="F143" s="33"/>
      <c r="G143" s="33"/>
      <c r="H143" s="33"/>
      <c r="I143" s="33"/>
      <c r="J143" s="25">
        <f t="shared" ref="J143:J164" si="21">SUM(F143:I143)</f>
        <v>0</v>
      </c>
      <c r="K143" s="28" t="str">
        <f t="shared" si="20"/>
        <v/>
      </c>
      <c r="L143" s="28" t="str">
        <f>IF(SUM(J143*E143)&gt;0,SUM(J143*E143),"")</f>
        <v/>
      </c>
    </row>
    <row r="144" spans="1:12" ht="11.1" customHeight="1" x14ac:dyDescent="0.2">
      <c r="A144" s="66" t="s">
        <v>126</v>
      </c>
      <c r="B144" s="66" t="s">
        <v>677</v>
      </c>
      <c r="C144" s="68">
        <v>4</v>
      </c>
      <c r="D144" s="21">
        <f>INDEX('Price List'!E:E,MATCH(A144,'Price List'!A:A,0))</f>
        <v>47.88</v>
      </c>
      <c r="E144" s="21">
        <f>IF($L$13="Wholesale",INDEX('Price List'!E:E,MATCH(A144,'Price List'!A:A,0)),IF($L$13="Level 1",INDEX('Price List'!F:F,MATCH(A144,'Price List'!A:A,0)),IF($L$13="Level 2",INDEX('Price List'!G:G,MATCH(A144,'Price List'!A:A,0)),IF($L$13="Level 3",INDEX('Price List'!H:H,MATCH(A144,'Price List'!A:A,0)),"-"))))</f>
        <v>47.88</v>
      </c>
      <c r="F144" s="33"/>
      <c r="G144" s="33"/>
      <c r="H144" s="33"/>
      <c r="I144" s="33"/>
      <c r="J144" s="25">
        <f t="shared" si="21"/>
        <v>0</v>
      </c>
      <c r="K144" s="28" t="str">
        <f t="shared" si="20"/>
        <v/>
      </c>
      <c r="L144" s="28" t="str">
        <f t="shared" ref="L144:L164" si="22">IF(SUM(J144*E144)&gt;0,SUM(J144*E144),"")</f>
        <v/>
      </c>
    </row>
    <row r="145" spans="1:12" ht="11.1" customHeight="1" x14ac:dyDescent="0.2">
      <c r="A145" s="69" t="s">
        <v>316</v>
      </c>
      <c r="B145" s="69" t="s">
        <v>678</v>
      </c>
      <c r="C145" s="68">
        <v>4</v>
      </c>
      <c r="D145" s="21">
        <f>INDEX('Price List'!E:E,MATCH(A145,'Price List'!A:A,0))</f>
        <v>71.88</v>
      </c>
      <c r="E145" s="21">
        <f>IF($L$13="Wholesale",INDEX('Price List'!E:E,MATCH(A145,'Price List'!A:A,0)),IF($L$13="Level 1",INDEX('Price List'!F:F,MATCH(A145,'Price List'!A:A,0)),IF($L$13="Level 2",INDEX('Price List'!G:G,MATCH(A145,'Price List'!A:A,0)),IF($L$13="Level 3",INDEX('Price List'!H:H,MATCH(A145,'Price List'!A:A,0)),"-"))))</f>
        <v>71.88</v>
      </c>
      <c r="F145" s="33"/>
      <c r="G145" s="33"/>
      <c r="H145" s="33"/>
      <c r="I145" s="33"/>
      <c r="J145" s="25">
        <f t="shared" si="21"/>
        <v>0</v>
      </c>
      <c r="K145" s="28" t="str">
        <f t="shared" si="20"/>
        <v/>
      </c>
      <c r="L145" s="28" t="str">
        <f t="shared" si="22"/>
        <v/>
      </c>
    </row>
    <row r="146" spans="1:12" ht="11.1" customHeight="1" x14ac:dyDescent="0.2">
      <c r="A146" s="66" t="s">
        <v>128</v>
      </c>
      <c r="B146" s="66" t="s">
        <v>679</v>
      </c>
      <c r="C146" s="68">
        <v>4</v>
      </c>
      <c r="D146" s="21">
        <f>INDEX('Price List'!E:E,MATCH(A146,'Price List'!A:A,0))</f>
        <v>45.48</v>
      </c>
      <c r="E146" s="21">
        <f>IF($L$13="Wholesale",INDEX('Price List'!E:E,MATCH(A146,'Price List'!A:A,0)),IF($L$13="Level 1",INDEX('Price List'!F:F,MATCH(A146,'Price List'!A:A,0)),IF($L$13="Level 2",INDEX('Price List'!G:G,MATCH(A146,'Price List'!A:A,0)),IF($L$13="Level 3",INDEX('Price List'!H:H,MATCH(A146,'Price List'!A:A,0)),"-"))))</f>
        <v>45.48</v>
      </c>
      <c r="F146" s="33"/>
      <c r="G146" s="33"/>
      <c r="H146" s="33"/>
      <c r="I146" s="33"/>
      <c r="J146" s="25">
        <f t="shared" si="21"/>
        <v>0</v>
      </c>
      <c r="K146" s="28" t="str">
        <f t="shared" si="20"/>
        <v/>
      </c>
      <c r="L146" s="28" t="str">
        <f t="shared" si="22"/>
        <v/>
      </c>
    </row>
    <row r="147" spans="1:12" ht="11.1" customHeight="1" x14ac:dyDescent="0.2">
      <c r="A147" s="66" t="s">
        <v>130</v>
      </c>
      <c r="B147" s="66" t="s">
        <v>680</v>
      </c>
      <c r="C147" s="68">
        <v>4</v>
      </c>
      <c r="D147" s="21">
        <f>INDEX('Price List'!E:E,MATCH(A147,'Price List'!A:A,0))</f>
        <v>45.48</v>
      </c>
      <c r="E147" s="21">
        <f>IF($L$13="Wholesale",INDEX('Price List'!E:E,MATCH(A147,'Price List'!A:A,0)),IF($L$13="Level 1",INDEX('Price List'!F:F,MATCH(A147,'Price List'!A:A,0)),IF($L$13="Level 2",INDEX('Price List'!G:G,MATCH(A147,'Price List'!A:A,0)),IF($L$13="Level 3",INDEX('Price List'!H:H,MATCH(A147,'Price List'!A:A,0)),"-"))))</f>
        <v>45.48</v>
      </c>
      <c r="F147" s="33"/>
      <c r="G147" s="33"/>
      <c r="H147" s="33"/>
      <c r="I147" s="33"/>
      <c r="J147" s="25">
        <f t="shared" si="21"/>
        <v>0</v>
      </c>
      <c r="K147" s="28" t="str">
        <f t="shared" si="20"/>
        <v/>
      </c>
      <c r="L147" s="28" t="str">
        <f t="shared" si="22"/>
        <v/>
      </c>
    </row>
    <row r="148" spans="1:12" ht="11.1" customHeight="1" x14ac:dyDescent="0.2">
      <c r="A148" s="66" t="s">
        <v>132</v>
      </c>
      <c r="B148" s="66" t="s">
        <v>681</v>
      </c>
      <c r="C148" s="68">
        <v>4</v>
      </c>
      <c r="D148" s="21">
        <f>INDEX('Price List'!E:E,MATCH(A148,'Price List'!A:A,0))</f>
        <v>45.48</v>
      </c>
      <c r="E148" s="21">
        <f>IF($L$13="Wholesale",INDEX('Price List'!E:E,MATCH(A148,'Price List'!A:A,0)),IF($L$13="Level 1",INDEX('Price List'!F:F,MATCH(A148,'Price List'!A:A,0)),IF($L$13="Level 2",INDEX('Price List'!G:G,MATCH(A148,'Price List'!A:A,0)),IF($L$13="Level 3",INDEX('Price List'!H:H,MATCH(A148,'Price List'!A:A,0)),"-"))))</f>
        <v>45.48</v>
      </c>
      <c r="F148" s="33"/>
      <c r="G148" s="33"/>
      <c r="H148" s="33"/>
      <c r="I148" s="33"/>
      <c r="J148" s="25">
        <f t="shared" si="21"/>
        <v>0</v>
      </c>
      <c r="K148" s="28" t="str">
        <f t="shared" si="20"/>
        <v/>
      </c>
      <c r="L148" s="28" t="str">
        <f t="shared" si="22"/>
        <v/>
      </c>
    </row>
    <row r="149" spans="1:12" ht="11.1" customHeight="1" x14ac:dyDescent="0.2">
      <c r="A149" s="66" t="s">
        <v>134</v>
      </c>
      <c r="B149" s="66" t="s">
        <v>682</v>
      </c>
      <c r="C149" s="68">
        <v>4</v>
      </c>
      <c r="D149" s="21">
        <f>INDEX('Price List'!E:E,MATCH(A149,'Price List'!A:A,0))</f>
        <v>45.48</v>
      </c>
      <c r="E149" s="21">
        <f>IF($L$13="Wholesale",INDEX('Price List'!E:E,MATCH(A149,'Price List'!A:A,0)),IF($L$13="Level 1",INDEX('Price List'!F:F,MATCH(A149,'Price List'!A:A,0)),IF($L$13="Level 2",INDEX('Price List'!G:G,MATCH(A149,'Price List'!A:A,0)),IF($L$13="Level 3",INDEX('Price List'!H:H,MATCH(A149,'Price List'!A:A,0)),"-"))))</f>
        <v>45.48</v>
      </c>
      <c r="F149" s="33"/>
      <c r="G149" s="33"/>
      <c r="H149" s="33"/>
      <c r="I149" s="33"/>
      <c r="J149" s="25">
        <f t="shared" si="21"/>
        <v>0</v>
      </c>
      <c r="K149" s="28" t="str">
        <f t="shared" si="20"/>
        <v/>
      </c>
      <c r="L149" s="28" t="str">
        <f t="shared" si="22"/>
        <v/>
      </c>
    </row>
    <row r="150" spans="1:12" ht="11.1" customHeight="1" x14ac:dyDescent="0.2">
      <c r="A150" s="69" t="s">
        <v>142</v>
      </c>
      <c r="B150" s="69" t="s">
        <v>143</v>
      </c>
      <c r="C150" s="57">
        <v>1</v>
      </c>
      <c r="D150" s="21">
        <f>INDEX('Price List'!E:E,MATCH(A150,'Price List'!A:A,0))</f>
        <v>5.97</v>
      </c>
      <c r="E150" s="21">
        <f>IF($L$13="Wholesale",INDEX('Price List'!E:E,MATCH(A150,'Price List'!A:A,0)),IF($L$13="Level 1",INDEX('Price List'!F:F,MATCH(A150,'Price List'!A:A,0)),IF($L$13="Level 2",INDEX('Price List'!G:G,MATCH(A150,'Price List'!A:A,0)),IF($L$13="Level 3",INDEX('Price List'!H:H,MATCH(A150,'Price List'!A:A,0)),"-"))))</f>
        <v>5.97</v>
      </c>
      <c r="F150" s="33"/>
      <c r="G150" s="33"/>
      <c r="H150" s="33"/>
      <c r="I150" s="33"/>
      <c r="J150" s="25">
        <f t="shared" si="21"/>
        <v>0</v>
      </c>
      <c r="K150" s="28" t="str">
        <f t="shared" si="20"/>
        <v/>
      </c>
      <c r="L150" s="28" t="str">
        <f t="shared" si="22"/>
        <v/>
      </c>
    </row>
    <row r="151" spans="1:12" ht="11.1" customHeight="1" x14ac:dyDescent="0.2">
      <c r="A151" s="66" t="s">
        <v>136</v>
      </c>
      <c r="B151" s="66" t="s">
        <v>683</v>
      </c>
      <c r="C151" s="68">
        <v>4</v>
      </c>
      <c r="D151" s="21">
        <f>INDEX('Price List'!E:E,MATCH(A151,'Price List'!A:A,0))</f>
        <v>21.48</v>
      </c>
      <c r="E151" s="21">
        <f>IF($L$13="Wholesale",INDEX('Price List'!E:E,MATCH(A151,'Price List'!A:A,0)),IF($L$13="Level 1",INDEX('Price List'!F:F,MATCH(A151,'Price List'!A:A,0)),IF($L$13="Level 2",INDEX('Price List'!G:G,MATCH(A151,'Price List'!A:A,0)),IF($L$13="Level 3",INDEX('Price List'!H:H,MATCH(A151,'Price List'!A:A,0)),"-"))))</f>
        <v>21.48</v>
      </c>
      <c r="F151" s="33"/>
      <c r="G151" s="33"/>
      <c r="H151" s="33"/>
      <c r="I151" s="33"/>
      <c r="J151" s="25">
        <f t="shared" si="21"/>
        <v>0</v>
      </c>
      <c r="K151" s="28" t="str">
        <f t="shared" si="20"/>
        <v/>
      </c>
      <c r="L151" s="28" t="str">
        <f t="shared" si="22"/>
        <v/>
      </c>
    </row>
    <row r="152" spans="1:12" ht="11.1" customHeight="1" x14ac:dyDescent="0.2">
      <c r="A152" s="66" t="s">
        <v>140</v>
      </c>
      <c r="B152" s="66" t="s">
        <v>684</v>
      </c>
      <c r="C152" s="68">
        <v>4</v>
      </c>
      <c r="D152" s="21">
        <f>INDEX('Price List'!E:E,MATCH(A152,'Price List'!A:A,0))</f>
        <v>31.08</v>
      </c>
      <c r="E152" s="21">
        <f>IF($L$13="Wholesale",INDEX('Price List'!E:E,MATCH(A152,'Price List'!A:A,0)),IF($L$13="Level 1",INDEX('Price List'!F:F,MATCH(A152,'Price List'!A:A,0)),IF($L$13="Level 2",INDEX('Price List'!G:G,MATCH(A152,'Price List'!A:A,0)),IF($L$13="Level 3",INDEX('Price List'!H:H,MATCH(A152,'Price List'!A:A,0)),"-"))))</f>
        <v>31.08</v>
      </c>
      <c r="F152" s="33"/>
      <c r="G152" s="33"/>
      <c r="H152" s="33"/>
      <c r="I152" s="33"/>
      <c r="J152" s="25">
        <f t="shared" si="21"/>
        <v>0</v>
      </c>
      <c r="K152" s="28" t="str">
        <f t="shared" si="20"/>
        <v/>
      </c>
      <c r="L152" s="28" t="str">
        <f t="shared" si="22"/>
        <v/>
      </c>
    </row>
    <row r="153" spans="1:12" ht="11.1" customHeight="1" x14ac:dyDescent="0.2">
      <c r="A153" s="69" t="s">
        <v>407</v>
      </c>
      <c r="B153" s="69" t="s">
        <v>408</v>
      </c>
      <c r="C153" s="57">
        <v>1</v>
      </c>
      <c r="D153" s="21">
        <f>INDEX('Price List'!E:E,MATCH(A153,'Price List'!A:A,0))</f>
        <v>11.97</v>
      </c>
      <c r="E153" s="21">
        <f>IF($L$13="Wholesale",INDEX('Price List'!E:E,MATCH(A153,'Price List'!A:A,0)),IF($L$13="Level 1",INDEX('Price List'!F:F,MATCH(A153,'Price List'!A:A,0)),IF($L$13="Level 2",INDEX('Price List'!G:G,MATCH(A153,'Price List'!A:A,0)),IF($L$13="Level 3",INDEX('Price List'!H:H,MATCH(A153,'Price List'!A:A,0)),"-"))))</f>
        <v>11.97</v>
      </c>
      <c r="F153" s="33"/>
      <c r="G153" s="33"/>
      <c r="H153" s="33"/>
      <c r="I153" s="33"/>
      <c r="J153" s="25">
        <f t="shared" si="21"/>
        <v>0</v>
      </c>
      <c r="K153" s="28" t="str">
        <f t="shared" si="20"/>
        <v/>
      </c>
      <c r="L153" s="28" t="str">
        <f t="shared" si="22"/>
        <v/>
      </c>
    </row>
    <row r="154" spans="1:12" ht="11.1" customHeight="1" x14ac:dyDescent="0.2">
      <c r="A154" s="69" t="s">
        <v>410</v>
      </c>
      <c r="B154" s="69" t="s">
        <v>411</v>
      </c>
      <c r="C154" s="57">
        <v>1</v>
      </c>
      <c r="D154" s="21">
        <f>INDEX('Price List'!E:E,MATCH(A154,'Price List'!A:A,0))</f>
        <v>11.97</v>
      </c>
      <c r="E154" s="21">
        <f>IF($L$13="Wholesale",INDEX('Price List'!E:E,MATCH(A154,'Price List'!A:A,0)),IF($L$13="Level 1",INDEX('Price List'!F:F,MATCH(A154,'Price List'!A:A,0)),IF($L$13="Level 2",INDEX('Price List'!G:G,MATCH(A154,'Price List'!A:A,0)),IF($L$13="Level 3",INDEX('Price List'!H:H,MATCH(A154,'Price List'!A:A,0)),"-"))))</f>
        <v>11.97</v>
      </c>
      <c r="F154" s="33"/>
      <c r="G154" s="33"/>
      <c r="H154" s="33"/>
      <c r="I154" s="33"/>
      <c r="J154" s="25">
        <f t="shared" si="21"/>
        <v>0</v>
      </c>
      <c r="K154" s="28" t="str">
        <f t="shared" si="20"/>
        <v/>
      </c>
      <c r="L154" s="28" t="str">
        <f t="shared" si="22"/>
        <v/>
      </c>
    </row>
    <row r="155" spans="1:12" ht="11.1" customHeight="1" x14ac:dyDescent="0.2">
      <c r="A155" s="55" t="s">
        <v>558</v>
      </c>
      <c r="B155" s="55" t="s">
        <v>559</v>
      </c>
      <c r="C155" s="91">
        <v>1</v>
      </c>
      <c r="D155" s="21">
        <f>INDEX('Price List'!E:E,MATCH(A155,'Price List'!A:A,0))</f>
        <v>7.77</v>
      </c>
      <c r="E155" s="21">
        <f>IF($L$13="Wholesale",INDEX('Price List'!E:E,MATCH(A155,'Price List'!A:A,0)),IF($L$13="Level 1",INDEX('Price List'!F:F,MATCH(A155,'Price List'!A:A,0)),IF($L$13="Level 2",INDEX('Price List'!G:G,MATCH(A155,'Price List'!A:A,0)),IF($L$13="Level 3",INDEX('Price List'!H:H,MATCH(A155,'Price List'!A:A,0)),"-"))))</f>
        <v>7.77</v>
      </c>
      <c r="F155" s="33"/>
      <c r="G155" s="33"/>
      <c r="H155" s="33"/>
      <c r="I155" s="33"/>
      <c r="J155" s="25">
        <f t="shared" si="21"/>
        <v>0</v>
      </c>
      <c r="K155" s="28" t="str">
        <f t="shared" si="20"/>
        <v/>
      </c>
      <c r="L155" s="28" t="str">
        <f t="shared" si="22"/>
        <v/>
      </c>
    </row>
    <row r="156" spans="1:12" ht="11.1" customHeight="1" x14ac:dyDescent="0.2">
      <c r="A156" s="55" t="s">
        <v>560</v>
      </c>
      <c r="B156" s="55" t="s">
        <v>561</v>
      </c>
      <c r="C156" s="91">
        <v>1</v>
      </c>
      <c r="D156" s="21">
        <f>INDEX('Price List'!E:E,MATCH(A156,'Price List'!A:A,0))</f>
        <v>8.9700000000000006</v>
      </c>
      <c r="E156" s="21">
        <f>IF($L$13="Wholesale",INDEX('Price List'!E:E,MATCH(A156,'Price List'!A:A,0)),IF($L$13="Level 1",INDEX('Price List'!F:F,MATCH(A156,'Price List'!A:A,0)),IF($L$13="Level 2",INDEX('Price List'!G:G,MATCH(A156,'Price List'!A:A,0)),IF($L$13="Level 3",INDEX('Price List'!H:H,MATCH(A156,'Price List'!A:A,0)),"-"))))</f>
        <v>8.9700000000000006</v>
      </c>
      <c r="F156" s="33"/>
      <c r="G156" s="33"/>
      <c r="H156" s="33"/>
      <c r="I156" s="33"/>
      <c r="J156" s="25">
        <f t="shared" si="21"/>
        <v>0</v>
      </c>
      <c r="K156" s="28" t="str">
        <f t="shared" si="20"/>
        <v/>
      </c>
      <c r="L156" s="28" t="str">
        <f t="shared" si="22"/>
        <v/>
      </c>
    </row>
    <row r="157" spans="1:12" ht="11.1" customHeight="1" x14ac:dyDescent="0.2">
      <c r="A157" s="55" t="s">
        <v>562</v>
      </c>
      <c r="B157" s="55" t="s">
        <v>563</v>
      </c>
      <c r="C157" s="91">
        <v>1</v>
      </c>
      <c r="D157" s="21">
        <f>INDEX('Price List'!E:E,MATCH(A157,'Price List'!A:A,0))</f>
        <v>11.97</v>
      </c>
      <c r="E157" s="21">
        <f>IF($L$13="Wholesale",INDEX('Price List'!E:E,MATCH(A157,'Price List'!A:A,0)),IF($L$13="Level 1",INDEX('Price List'!F:F,MATCH(A157,'Price List'!A:A,0)),IF($L$13="Level 2",INDEX('Price List'!G:G,MATCH(A157,'Price List'!A:A,0)),IF($L$13="Level 3",INDEX('Price List'!H:H,MATCH(A157,'Price List'!A:A,0)),"-"))))</f>
        <v>11.97</v>
      </c>
      <c r="F157" s="33"/>
      <c r="G157" s="33"/>
      <c r="H157" s="33"/>
      <c r="I157" s="33"/>
      <c r="J157" s="25">
        <f t="shared" si="21"/>
        <v>0</v>
      </c>
      <c r="K157" s="28" t="str">
        <f t="shared" si="20"/>
        <v/>
      </c>
      <c r="L157" s="28" t="str">
        <f t="shared" si="22"/>
        <v/>
      </c>
    </row>
    <row r="158" spans="1:12" ht="11.1" customHeight="1" x14ac:dyDescent="0.2">
      <c r="A158" s="69" t="s">
        <v>386</v>
      </c>
      <c r="B158" s="69" t="s">
        <v>387</v>
      </c>
      <c r="C158" s="70">
        <v>1</v>
      </c>
      <c r="D158" s="21">
        <f>INDEX('Price List'!E:E,MATCH(A158,'Price List'!A:A,0))</f>
        <v>4.17</v>
      </c>
      <c r="E158" s="21">
        <f>IF($L$13="Wholesale",INDEX('Price List'!E:E,MATCH(A158,'Price List'!A:A,0)),IF($L$13="Level 1",INDEX('Price List'!F:F,MATCH(A158,'Price List'!A:A,0)),IF($L$13="Level 2",INDEX('Price List'!G:G,MATCH(A158,'Price List'!A:A,0)),IF($L$13="Level 3",INDEX('Price List'!H:H,MATCH(A158,'Price List'!A:A,0)),"-"))))</f>
        <v>4.17</v>
      </c>
      <c r="F158" s="33"/>
      <c r="G158" s="33"/>
      <c r="H158" s="33"/>
      <c r="I158" s="33"/>
      <c r="J158" s="25">
        <f t="shared" si="21"/>
        <v>0</v>
      </c>
      <c r="K158" s="28" t="str">
        <f t="shared" si="20"/>
        <v/>
      </c>
      <c r="L158" s="28" t="str">
        <f t="shared" si="22"/>
        <v/>
      </c>
    </row>
    <row r="159" spans="1:12" ht="11.1" customHeight="1" x14ac:dyDescent="0.2">
      <c r="A159" s="64" t="s">
        <v>121</v>
      </c>
      <c r="B159" s="64" t="s">
        <v>79</v>
      </c>
      <c r="C159" s="62">
        <v>1</v>
      </c>
      <c r="D159" s="21">
        <f>INDEX('Price List'!E:E,MATCH(A159,'Price List'!A:A,0))</f>
        <v>23.97</v>
      </c>
      <c r="E159" s="21">
        <f>IF($L$13="Wholesale",INDEX('Price List'!E:E,MATCH(A159,'Price List'!A:A,0)),IF($L$13="Level 1",INDEX('Price List'!F:F,MATCH(A159,'Price List'!A:A,0)),IF($L$13="Level 2",INDEX('Price List'!G:G,MATCH(A159,'Price List'!A:A,0)),IF($L$13="Level 3",INDEX('Price List'!H:H,MATCH(A159,'Price List'!A:A,0)),"-"))))</f>
        <v>23.97</v>
      </c>
      <c r="F159" s="33"/>
      <c r="G159" s="33"/>
      <c r="H159" s="33"/>
      <c r="I159" s="33"/>
      <c r="J159" s="25">
        <f t="shared" si="21"/>
        <v>0</v>
      </c>
      <c r="K159" s="28" t="str">
        <f t="shared" si="20"/>
        <v/>
      </c>
      <c r="L159" s="28" t="str">
        <f t="shared" si="22"/>
        <v/>
      </c>
    </row>
    <row r="160" spans="1:12" ht="11.1" customHeight="1" x14ac:dyDescent="0.2">
      <c r="A160" s="64" t="s">
        <v>122</v>
      </c>
      <c r="B160" s="64" t="s">
        <v>80</v>
      </c>
      <c r="C160" s="62">
        <v>1</v>
      </c>
      <c r="D160" s="21">
        <f>INDEX('Price List'!E:E,MATCH(A160,'Price List'!A:A,0))</f>
        <v>17.97</v>
      </c>
      <c r="E160" s="21">
        <f>IF($L$13="Wholesale",INDEX('Price List'!E:E,MATCH(A160,'Price List'!A:A,0)),IF($L$13="Level 1",INDEX('Price List'!F:F,MATCH(A160,'Price List'!A:A,0)),IF($L$13="Level 2",INDEX('Price List'!G:G,MATCH(A160,'Price List'!A:A,0)),IF($L$13="Level 3",INDEX('Price List'!H:H,MATCH(A160,'Price List'!A:A,0)),"-"))))</f>
        <v>17.97</v>
      </c>
      <c r="F160" s="33"/>
      <c r="G160" s="33"/>
      <c r="H160" s="33"/>
      <c r="I160" s="33"/>
      <c r="J160" s="25">
        <f t="shared" si="21"/>
        <v>0</v>
      </c>
      <c r="K160" s="28" t="str">
        <f t="shared" si="20"/>
        <v/>
      </c>
      <c r="L160" s="28" t="str">
        <f t="shared" si="22"/>
        <v/>
      </c>
    </row>
    <row r="161" spans="1:12" ht="11.1" customHeight="1" x14ac:dyDescent="0.2">
      <c r="A161" s="64" t="s">
        <v>123</v>
      </c>
      <c r="B161" s="64" t="s">
        <v>81</v>
      </c>
      <c r="C161" s="62">
        <v>1</v>
      </c>
      <c r="D161" s="21">
        <f>INDEX('Price List'!E:E,MATCH(A161,'Price List'!A:A,0))</f>
        <v>14.97</v>
      </c>
      <c r="E161" s="21">
        <f>IF($L$13="Wholesale",INDEX('Price List'!E:E,MATCH(A161,'Price List'!A:A,0)),IF($L$13="Level 1",INDEX('Price List'!F:F,MATCH(A161,'Price List'!A:A,0)),IF($L$13="Level 2",INDEX('Price List'!G:G,MATCH(A161,'Price List'!A:A,0)),IF($L$13="Level 3",INDEX('Price List'!H:H,MATCH(A161,'Price List'!A:A,0)),"-"))))</f>
        <v>14.97</v>
      </c>
      <c r="F161" s="33"/>
      <c r="G161" s="33"/>
      <c r="H161" s="33"/>
      <c r="I161" s="33"/>
      <c r="J161" s="25">
        <f t="shared" si="21"/>
        <v>0</v>
      </c>
      <c r="K161" s="28" t="str">
        <f t="shared" si="20"/>
        <v/>
      </c>
      <c r="L161" s="28" t="str">
        <f t="shared" si="22"/>
        <v/>
      </c>
    </row>
    <row r="162" spans="1:12" ht="11.1" customHeight="1" x14ac:dyDescent="0.2">
      <c r="A162" s="63" t="s">
        <v>260</v>
      </c>
      <c r="B162" s="61" t="s">
        <v>685</v>
      </c>
      <c r="C162" s="68">
        <v>4</v>
      </c>
      <c r="D162" s="21">
        <f>INDEX('Price List'!E:E,MATCH(A162,'Price List'!A:A,0))</f>
        <v>31.08</v>
      </c>
      <c r="E162" s="21">
        <f>IF($L$13="Wholesale",INDEX('Price List'!E:E,MATCH(A162,'Price List'!A:A,0)),IF($L$13="Level 1",INDEX('Price List'!F:F,MATCH(A162,'Price List'!A:A,0)),IF($L$13="Level 2",INDEX('Price List'!G:G,MATCH(A162,'Price List'!A:A,0)),IF($L$13="Level 3",INDEX('Price List'!H:H,MATCH(A162,'Price List'!A:A,0)),"-"))))</f>
        <v>31.08</v>
      </c>
      <c r="F162" s="33"/>
      <c r="G162" s="33"/>
      <c r="H162" s="33"/>
      <c r="I162" s="33"/>
      <c r="J162" s="25">
        <f t="shared" si="21"/>
        <v>0</v>
      </c>
      <c r="K162" s="28" t="str">
        <f t="shared" si="20"/>
        <v/>
      </c>
      <c r="L162" s="28" t="str">
        <f t="shared" si="22"/>
        <v/>
      </c>
    </row>
    <row r="163" spans="1:12" ht="11.1" customHeight="1" x14ac:dyDescent="0.2">
      <c r="A163" s="63" t="s">
        <v>389</v>
      </c>
      <c r="B163" s="63" t="s">
        <v>686</v>
      </c>
      <c r="C163" s="68">
        <v>4</v>
      </c>
      <c r="D163" s="21">
        <f>INDEX('Price List'!E:E,MATCH(A163,'Price List'!A:A,0))</f>
        <v>23.88</v>
      </c>
      <c r="E163" s="21">
        <f>IF($L$13="Wholesale",INDEX('Price List'!E:E,MATCH(A163,'Price List'!A:A,0)),IF($L$13="Level 1",INDEX('Price List'!F:F,MATCH(A163,'Price List'!A:A,0)),IF($L$13="Level 2",INDEX('Price List'!G:G,MATCH(A163,'Price List'!A:A,0)),IF($L$13="Level 3",INDEX('Price List'!H:H,MATCH(A163,'Price List'!A:A,0)),"-"))))</f>
        <v>23.88</v>
      </c>
      <c r="F163" s="33"/>
      <c r="G163" s="33"/>
      <c r="H163" s="33"/>
      <c r="I163" s="33"/>
      <c r="J163" s="25">
        <f t="shared" si="21"/>
        <v>0</v>
      </c>
      <c r="K163" s="28" t="str">
        <f t="shared" si="20"/>
        <v/>
      </c>
      <c r="L163" s="28" t="str">
        <f t="shared" si="22"/>
        <v/>
      </c>
    </row>
    <row r="164" spans="1:12" ht="11.1" customHeight="1" x14ac:dyDescent="0.2">
      <c r="A164" s="63" t="s">
        <v>392</v>
      </c>
      <c r="B164" s="63" t="s">
        <v>687</v>
      </c>
      <c r="C164" s="68">
        <v>4</v>
      </c>
      <c r="D164" s="21">
        <f>INDEX('Price List'!E:E,MATCH(A164,'Price List'!A:A,0))</f>
        <v>23.88</v>
      </c>
      <c r="E164" s="21">
        <f>IF($L$13="Wholesale",INDEX('Price List'!E:E,MATCH(A164,'Price List'!A:A,0)),IF($L$13="Level 1",INDEX('Price List'!F:F,MATCH(A164,'Price List'!A:A,0)),IF($L$13="Level 2",INDEX('Price List'!G:G,MATCH(A164,'Price List'!A:A,0)),IF($L$13="Level 3",INDEX('Price List'!H:H,MATCH(A164,'Price List'!A:A,0)),"-"))))</f>
        <v>23.88</v>
      </c>
      <c r="F164" s="33"/>
      <c r="G164" s="33"/>
      <c r="H164" s="33"/>
      <c r="I164" s="33"/>
      <c r="J164" s="25">
        <f t="shared" si="21"/>
        <v>0</v>
      </c>
      <c r="K164" s="28" t="str">
        <f t="shared" si="20"/>
        <v/>
      </c>
      <c r="L164" s="28" t="str">
        <f t="shared" si="22"/>
        <v/>
      </c>
    </row>
    <row r="165" spans="1:12" ht="11.1" customHeight="1" x14ac:dyDescent="0.2">
      <c r="A165" s="63" t="s">
        <v>395</v>
      </c>
      <c r="B165" s="63" t="s">
        <v>688</v>
      </c>
      <c r="C165" s="68">
        <v>4</v>
      </c>
      <c r="D165" s="21">
        <f>INDEX('Price List'!E:E,MATCH(A165,'Price List'!A:A,0))</f>
        <v>23.88</v>
      </c>
      <c r="E165" s="21">
        <f>IF($L$13="Wholesale",INDEX('Price List'!E:E,MATCH(A165,'Price List'!A:A,0)),IF($L$13="Level 1",INDEX('Price List'!F:F,MATCH(A165,'Price List'!A:A,0)),IF($L$13="Level 2",INDEX('Price List'!G:G,MATCH(A165,'Price List'!A:A,0)),IF($L$13="Level 3",INDEX('Price List'!H:H,MATCH(A165,'Price List'!A:A,0)),"-"))))</f>
        <v>23.88</v>
      </c>
      <c r="F165" s="33"/>
      <c r="G165" s="33"/>
      <c r="H165" s="33"/>
      <c r="I165" s="33"/>
      <c r="J165" s="25">
        <f>SUM(F165:I165)</f>
        <v>0</v>
      </c>
      <c r="K165" s="28" t="str">
        <f>IF(SUM(J165*D165)&gt;0,SUM(J165*D165),"")</f>
        <v/>
      </c>
      <c r="L165" s="28" t="str">
        <f>IF(SUM(J165*E165)&gt;0,SUM(J165*E165),"")</f>
        <v/>
      </c>
    </row>
    <row r="166" spans="1:12" ht="11.1" customHeight="1" x14ac:dyDescent="0.2">
      <c r="A166" s="63" t="s">
        <v>398</v>
      </c>
      <c r="B166" s="63" t="s">
        <v>689</v>
      </c>
      <c r="C166" s="68">
        <v>4</v>
      </c>
      <c r="D166" s="21">
        <f>INDEX('Price List'!E:E,MATCH(A166,'Price List'!A:A,0))</f>
        <v>23.88</v>
      </c>
      <c r="E166" s="21">
        <f>IF($L$13="Wholesale",INDEX('Price List'!E:E,MATCH(A166,'Price List'!A:A,0)),IF($L$13="Level 1",INDEX('Price List'!F:F,MATCH(A166,'Price List'!A:A,0)),IF($L$13="Level 2",INDEX('Price List'!G:G,MATCH(A166,'Price List'!A:A,0)),IF($L$13="Level 3",INDEX('Price List'!H:H,MATCH(A166,'Price List'!A:A,0)),"-"))))</f>
        <v>23.88</v>
      </c>
      <c r="F166" s="33"/>
      <c r="G166" s="33"/>
      <c r="H166" s="33"/>
      <c r="I166" s="33"/>
      <c r="J166" s="25">
        <f>SUM(F166:I166)</f>
        <v>0</v>
      </c>
      <c r="K166" s="28" t="str">
        <f t="shared" ref="K166:K193" si="23">IF(SUM(J166*D166)&gt;0,SUM(J166*D166),"")</f>
        <v/>
      </c>
      <c r="L166" s="28" t="str">
        <f>IF(SUM(J166*E166)&gt;0,SUM(J166*E166),"")</f>
        <v/>
      </c>
    </row>
    <row r="167" spans="1:12" ht="9.9499999999999993" customHeight="1" x14ac:dyDescent="0.2">
      <c r="A167" s="63" t="s">
        <v>401</v>
      </c>
      <c r="B167" s="63" t="s">
        <v>690</v>
      </c>
      <c r="C167" s="68">
        <v>4</v>
      </c>
      <c r="D167" s="21">
        <f>INDEX('Price List'!E:E,MATCH(A167,'Price List'!A:A,0))</f>
        <v>23.88</v>
      </c>
      <c r="E167" s="21">
        <f>IF($L$13="Wholesale",INDEX('Price List'!E:E,MATCH(A167,'Price List'!A:A,0)),IF($L$13="Level 1",INDEX('Price List'!F:F,MATCH(A167,'Price List'!A:A,0)),IF($L$13="Level 2",INDEX('Price List'!G:G,MATCH(A167,'Price List'!A:A,0)),IF($L$13="Level 3",INDEX('Price List'!H:H,MATCH(A167,'Price List'!A:A,0)),"-"))))</f>
        <v>23.88</v>
      </c>
      <c r="F167" s="33"/>
      <c r="G167" s="33"/>
      <c r="H167" s="33"/>
      <c r="I167" s="33"/>
      <c r="J167" s="25">
        <f>SUM(F167:I167)</f>
        <v>0</v>
      </c>
      <c r="K167" s="28" t="str">
        <f t="shared" si="23"/>
        <v/>
      </c>
      <c r="L167" s="28" t="str">
        <f>IF(SUM(J167*E167)&gt;0,SUM(J167*E167),"")</f>
        <v/>
      </c>
    </row>
    <row r="168" spans="1:12" ht="11.1" customHeight="1" x14ac:dyDescent="0.2">
      <c r="A168" s="63" t="s">
        <v>404</v>
      </c>
      <c r="B168" s="63" t="s">
        <v>691</v>
      </c>
      <c r="C168" s="68">
        <v>4</v>
      </c>
      <c r="D168" s="21">
        <f>INDEX('Price List'!E:E,MATCH(A168,'Price List'!A:A,0))</f>
        <v>23.88</v>
      </c>
      <c r="E168" s="21">
        <f>IF($L$13="Wholesale",INDEX('Price List'!E:E,MATCH(A168,'Price List'!A:A,0)),IF($L$13="Level 1",INDEX('Price List'!F:F,MATCH(A168,'Price List'!A:A,0)),IF($L$13="Level 2",INDEX('Price List'!G:G,MATCH(A168,'Price List'!A:A,0)),IF($L$13="Level 3",INDEX('Price List'!H:H,MATCH(A168,'Price List'!A:A,0)),"-"))))</f>
        <v>23.88</v>
      </c>
      <c r="F168" s="33"/>
      <c r="G168" s="33"/>
      <c r="H168" s="33"/>
      <c r="I168" s="33"/>
      <c r="J168" s="25">
        <f>SUM(F168:I168)</f>
        <v>0</v>
      </c>
      <c r="K168" s="28" t="str">
        <f t="shared" si="23"/>
        <v/>
      </c>
      <c r="L168" s="28" t="str">
        <f>IF(SUM(J168*E168)&gt;0,SUM(J168*E168),"")</f>
        <v/>
      </c>
    </row>
    <row r="169" spans="1:12" ht="11.1" customHeight="1" x14ac:dyDescent="0.2">
      <c r="A169" s="63" t="s">
        <v>257</v>
      </c>
      <c r="B169" s="61" t="s">
        <v>258</v>
      </c>
      <c r="C169" s="57">
        <v>1</v>
      </c>
      <c r="D169" s="21">
        <f>INDEX('Price List'!E:E,MATCH(A169,'Price List'!A:A,0))</f>
        <v>13.77</v>
      </c>
      <c r="E169" s="21">
        <f>IF($L$13="Wholesale",INDEX('Price List'!E:E,MATCH(A169,'Price List'!A:A,0)),IF($L$13="Level 1",INDEX('Price List'!F:F,MATCH(A169,'Price List'!A:A,0)),IF($L$13="Level 2",INDEX('Price List'!G:G,MATCH(A169,'Price List'!A:A,0)),IF($L$13="Level 3",INDEX('Price List'!H:H,MATCH(A169,'Price List'!A:A,0)),"-"))))</f>
        <v>13.77</v>
      </c>
      <c r="F169" s="33"/>
      <c r="G169" s="33"/>
      <c r="H169" s="33"/>
      <c r="I169" s="33"/>
      <c r="J169" s="25">
        <f>SUM(F169:I169)</f>
        <v>0</v>
      </c>
      <c r="K169" s="28" t="str">
        <f t="shared" si="23"/>
        <v/>
      </c>
      <c r="L169" s="28" t="str">
        <f>IF(SUM(J169*E169)&gt;0,SUM(J169*E169),"")</f>
        <v/>
      </c>
    </row>
    <row r="170" spans="1:12" ht="11.1" customHeight="1" x14ac:dyDescent="0.2">
      <c r="A170" s="69" t="s">
        <v>138</v>
      </c>
      <c r="B170" s="69" t="s">
        <v>139</v>
      </c>
      <c r="C170" s="57">
        <v>1</v>
      </c>
      <c r="D170" s="21">
        <f>INDEX('Price List'!E:E,MATCH(A170,'Price List'!A:A,0))</f>
        <v>11.97</v>
      </c>
      <c r="E170" s="21">
        <f>IF($L$13="Wholesale",INDEX('Price List'!E:E,MATCH(A170,'Price List'!A:A,0)),IF($L$13="Level 1",INDEX('Price List'!F:F,MATCH(A170,'Price List'!A:A,0)),IF($L$13="Level 2",INDEX('Price List'!G:G,MATCH(A170,'Price List'!A:A,0)),IF($L$13="Level 3",INDEX('Price List'!H:H,MATCH(A170,'Price List'!A:A,0)),"-"))))</f>
        <v>11.97</v>
      </c>
      <c r="F170" s="33"/>
      <c r="G170" s="33"/>
      <c r="H170" s="33"/>
      <c r="I170" s="33"/>
      <c r="J170" s="25">
        <f t="shared" ref="J170:J201" si="24">SUM(F170:I170)</f>
        <v>0</v>
      </c>
      <c r="K170" s="28" t="str">
        <f t="shared" si="23"/>
        <v/>
      </c>
      <c r="L170" s="28" t="str">
        <f t="shared" ref="L170:L204" si="25">IF(SUM(J170*E170)&gt;0,SUM(J170*E170),"")</f>
        <v/>
      </c>
    </row>
    <row r="171" spans="1:12" ht="11.1" customHeight="1" x14ac:dyDescent="0.2">
      <c r="A171" s="69" t="s">
        <v>413</v>
      </c>
      <c r="B171" s="69" t="s">
        <v>414</v>
      </c>
      <c r="C171" s="57">
        <v>1</v>
      </c>
      <c r="D171" s="21">
        <f>INDEX('Price List'!E:E,MATCH(A171,'Price List'!A:A,0))</f>
        <v>17.97</v>
      </c>
      <c r="E171" s="21">
        <f>IF($L$13="Wholesale",INDEX('Price List'!E:E,MATCH(A171,'Price List'!A:A,0)),IF($L$13="Level 1",INDEX('Price List'!F:F,MATCH(A171,'Price List'!A:A,0)),IF($L$13="Level 2",INDEX('Price List'!G:G,MATCH(A171,'Price List'!A:A,0)),IF($L$13="Level 3",INDEX('Price List'!H:H,MATCH(A171,'Price List'!A:A,0)),"-"))))</f>
        <v>17.97</v>
      </c>
      <c r="F171" s="33"/>
      <c r="G171" s="33"/>
      <c r="H171" s="33"/>
      <c r="I171" s="33"/>
      <c r="J171" s="25">
        <f t="shared" si="24"/>
        <v>0</v>
      </c>
      <c r="K171" s="28" t="str">
        <f t="shared" si="23"/>
        <v/>
      </c>
      <c r="L171" s="28" t="str">
        <f t="shared" si="25"/>
        <v/>
      </c>
    </row>
    <row r="172" spans="1:12" ht="11.1" customHeight="1" x14ac:dyDescent="0.2">
      <c r="A172" s="112"/>
      <c r="B172" s="113" t="s">
        <v>564</v>
      </c>
      <c r="C172" s="108"/>
      <c r="D172" s="109"/>
      <c r="E172" s="109"/>
      <c r="F172" s="110" t="str">
        <f>$F$22</f>
        <v>1st Ship Date</v>
      </c>
      <c r="G172" s="110" t="str">
        <f>$G$22</f>
        <v>2nd Ship Date</v>
      </c>
      <c r="H172" s="110" t="str">
        <f>$H$22</f>
        <v>3rd Ship Date</v>
      </c>
      <c r="I172" s="110" t="str">
        <f>$I$22</f>
        <v>4th Ship Date</v>
      </c>
      <c r="J172" s="108"/>
      <c r="K172" s="109"/>
      <c r="L172" s="109"/>
    </row>
    <row r="173" spans="1:12" ht="11.1" customHeight="1" x14ac:dyDescent="0.2">
      <c r="A173" s="58" t="s">
        <v>565</v>
      </c>
      <c r="B173" s="58" t="s">
        <v>692</v>
      </c>
      <c r="C173" s="68">
        <v>2</v>
      </c>
      <c r="D173" s="21">
        <f>INDEX('Price List'!E:E,MATCH(A173,'Price List'!A:A,0))</f>
        <v>71.94</v>
      </c>
      <c r="E173" s="21">
        <f>IF($L$13="Wholesale",INDEX('Price List'!E:E,MATCH(A173,'Price List'!A:A,0)),IF($L$13="Level 1",INDEX('Price List'!F:F,MATCH(A173,'Price List'!A:A,0)),IF($L$13="Level 2",INDEX('Price List'!G:G,MATCH(A173,'Price List'!A:A,0)),IF($L$13="Level 3",INDEX('Price List'!H:H,MATCH(A173,'Price List'!A:A,0)),"-"))))</f>
        <v>71.94</v>
      </c>
      <c r="F173" s="33"/>
      <c r="G173" s="33"/>
      <c r="H173" s="33"/>
      <c r="I173" s="33"/>
      <c r="J173" s="25">
        <f t="shared" si="24"/>
        <v>0</v>
      </c>
      <c r="K173" s="28" t="str">
        <f t="shared" si="23"/>
        <v/>
      </c>
      <c r="L173" s="28" t="str">
        <f t="shared" si="25"/>
        <v/>
      </c>
    </row>
    <row r="174" spans="1:12" ht="11.1" customHeight="1" x14ac:dyDescent="0.2">
      <c r="A174" s="69" t="s">
        <v>416</v>
      </c>
      <c r="B174" s="69" t="s">
        <v>693</v>
      </c>
      <c r="C174" s="68">
        <v>2</v>
      </c>
      <c r="D174" s="21">
        <f>INDEX('Price List'!E:E,MATCH(A174,'Price List'!A:A,0))</f>
        <v>71.94</v>
      </c>
      <c r="E174" s="21">
        <f>IF($L$13="Wholesale",INDEX('Price List'!E:E,MATCH(A174,'Price List'!A:A,0)),IF($L$13="Level 1",INDEX('Price List'!F:F,MATCH(A174,'Price List'!A:A,0)),IF($L$13="Level 2",INDEX('Price List'!G:G,MATCH(A174,'Price List'!A:A,0)),IF($L$13="Level 3",INDEX('Price List'!H:H,MATCH(A174,'Price List'!A:A,0)),"-"))))</f>
        <v>71.94</v>
      </c>
      <c r="F174" s="33"/>
      <c r="G174" s="33"/>
      <c r="H174" s="33"/>
      <c r="I174" s="33"/>
      <c r="J174" s="25">
        <f t="shared" si="24"/>
        <v>0</v>
      </c>
      <c r="K174" s="28" t="str">
        <f t="shared" si="23"/>
        <v/>
      </c>
      <c r="L174" s="28" t="str">
        <f t="shared" si="25"/>
        <v/>
      </c>
    </row>
    <row r="175" spans="1:12" ht="11.1" customHeight="1" x14ac:dyDescent="0.2">
      <c r="A175" s="69" t="s">
        <v>419</v>
      </c>
      <c r="B175" s="69" t="s">
        <v>694</v>
      </c>
      <c r="C175" s="68">
        <v>2</v>
      </c>
      <c r="D175" s="21">
        <f>INDEX('Price List'!E:E,MATCH(A175,'Price List'!A:A,0))</f>
        <v>71.94</v>
      </c>
      <c r="E175" s="21">
        <f>IF($L$13="Wholesale",INDEX('Price List'!E:E,MATCH(A175,'Price List'!A:A,0)),IF($L$13="Level 1",INDEX('Price List'!F:F,MATCH(A175,'Price List'!A:A,0)),IF($L$13="Level 2",INDEX('Price List'!G:G,MATCH(A175,'Price List'!A:A,0)),IF($L$13="Level 3",INDEX('Price List'!H:H,MATCH(A175,'Price List'!A:A,0)),"-"))))</f>
        <v>71.94</v>
      </c>
      <c r="F175" s="33"/>
      <c r="G175" s="33"/>
      <c r="H175" s="33"/>
      <c r="I175" s="33"/>
      <c r="J175" s="25">
        <f t="shared" si="24"/>
        <v>0</v>
      </c>
      <c r="K175" s="28" t="str">
        <f t="shared" si="23"/>
        <v/>
      </c>
      <c r="L175" s="28" t="str">
        <f t="shared" si="25"/>
        <v/>
      </c>
    </row>
    <row r="176" spans="1:12" ht="11.1" customHeight="1" x14ac:dyDescent="0.2">
      <c r="A176" s="58" t="s">
        <v>567</v>
      </c>
      <c r="B176" s="58" t="s">
        <v>695</v>
      </c>
      <c r="C176" s="68">
        <v>2</v>
      </c>
      <c r="D176" s="21">
        <f>INDEX('Price List'!E:E,MATCH(A176,'Price List'!A:A,0))</f>
        <v>71.94</v>
      </c>
      <c r="E176" s="21">
        <f>IF($L$13="Wholesale",INDEX('Price List'!E:E,MATCH(A176,'Price List'!A:A,0)),IF($L$13="Level 1",INDEX('Price List'!F:F,MATCH(A176,'Price List'!A:A,0)),IF($L$13="Level 2",INDEX('Price List'!G:G,MATCH(A176,'Price List'!A:A,0)),IF($L$13="Level 3",INDEX('Price List'!H:H,MATCH(A176,'Price List'!A:A,0)),"-"))))</f>
        <v>71.94</v>
      </c>
      <c r="F176" s="33"/>
      <c r="G176" s="33"/>
      <c r="H176" s="33"/>
      <c r="I176" s="33"/>
      <c r="J176" s="25">
        <f t="shared" si="24"/>
        <v>0</v>
      </c>
      <c r="K176" s="28" t="str">
        <f t="shared" si="23"/>
        <v/>
      </c>
      <c r="L176" s="28" t="str">
        <f t="shared" si="25"/>
        <v/>
      </c>
    </row>
    <row r="177" spans="1:12" ht="11.1" customHeight="1" x14ac:dyDescent="0.2">
      <c r="A177" s="66" t="s">
        <v>148</v>
      </c>
      <c r="B177" s="66" t="s">
        <v>340</v>
      </c>
      <c r="C177" s="57">
        <v>1</v>
      </c>
      <c r="D177" s="21">
        <f>INDEX('Price List'!E:E,MATCH(A177,'Price List'!A:A,0))</f>
        <v>5.97</v>
      </c>
      <c r="E177" s="21">
        <f>IF($L$13="Wholesale",INDEX('Price List'!E:E,MATCH(A177,'Price List'!A:A,0)),IF($L$13="Level 1",INDEX('Price List'!F:F,MATCH(A177,'Price List'!A:A,0)),IF($L$13="Level 2",INDEX('Price List'!G:G,MATCH(A177,'Price List'!A:A,0)),IF($L$13="Level 3",INDEX('Price List'!H:H,MATCH(A177,'Price List'!A:A,0)),"-"))))</f>
        <v>5.97</v>
      </c>
      <c r="F177" s="33"/>
      <c r="G177" s="33"/>
      <c r="H177" s="33"/>
      <c r="I177" s="33"/>
      <c r="J177" s="25">
        <f t="shared" si="24"/>
        <v>0</v>
      </c>
      <c r="K177" s="28" t="str">
        <f t="shared" si="23"/>
        <v/>
      </c>
      <c r="L177" s="28" t="str">
        <f t="shared" si="25"/>
        <v/>
      </c>
    </row>
    <row r="178" spans="1:12" ht="11.1" customHeight="1" x14ac:dyDescent="0.2">
      <c r="A178" s="58" t="s">
        <v>569</v>
      </c>
      <c r="B178" s="58" t="s">
        <v>570</v>
      </c>
      <c r="C178" s="93">
        <v>1</v>
      </c>
      <c r="D178" s="21">
        <f>INDEX('Price List'!E:E,MATCH(A178,'Price List'!A:A,0))</f>
        <v>71.64</v>
      </c>
      <c r="E178" s="21">
        <f>IF($L$13="Wholesale",INDEX('Price List'!E:E,MATCH(A178,'Price List'!A:A,0)),IF($L$13="Level 1",INDEX('Price List'!F:F,MATCH(A178,'Price List'!A:A,0)),IF($L$13="Level 2",INDEX('Price List'!G:G,MATCH(A178,'Price List'!A:A,0)),IF($L$13="Level 3",INDEX('Price List'!H:H,MATCH(A178,'Price List'!A:A,0)),"-"))))</f>
        <v>71.64</v>
      </c>
      <c r="F178" s="33"/>
      <c r="G178" s="33"/>
      <c r="H178" s="33"/>
      <c r="I178" s="33"/>
      <c r="J178" s="25">
        <f t="shared" si="24"/>
        <v>0</v>
      </c>
      <c r="K178" s="28" t="str">
        <f t="shared" si="23"/>
        <v/>
      </c>
      <c r="L178" s="28" t="str">
        <f t="shared" si="25"/>
        <v/>
      </c>
    </row>
    <row r="179" spans="1:12" ht="11.1" customHeight="1" x14ac:dyDescent="0.2">
      <c r="A179" s="66" t="s">
        <v>149</v>
      </c>
      <c r="B179" s="66" t="s">
        <v>341</v>
      </c>
      <c r="C179" s="57">
        <v>1</v>
      </c>
      <c r="D179" s="21">
        <f>INDEX('Price List'!E:E,MATCH(A179,'Price List'!A:A,0))</f>
        <v>5.97</v>
      </c>
      <c r="E179" s="21">
        <f>IF($L$13="Wholesale",INDEX('Price List'!E:E,MATCH(A179,'Price List'!A:A,0)),IF($L$13="Level 1",INDEX('Price List'!F:F,MATCH(A179,'Price List'!A:A,0)),IF($L$13="Level 2",INDEX('Price List'!G:G,MATCH(A179,'Price List'!A:A,0)),IF($L$13="Level 3",INDEX('Price List'!H:H,MATCH(A179,'Price List'!A:A,0)),"-"))))</f>
        <v>5.97</v>
      </c>
      <c r="F179" s="33"/>
      <c r="G179" s="33"/>
      <c r="H179" s="33"/>
      <c r="I179" s="33"/>
      <c r="J179" s="25">
        <f t="shared" si="24"/>
        <v>0</v>
      </c>
      <c r="K179" s="28" t="str">
        <f t="shared" si="23"/>
        <v/>
      </c>
      <c r="L179" s="28" t="str">
        <f t="shared" si="25"/>
        <v/>
      </c>
    </row>
    <row r="180" spans="1:12" ht="11.1" customHeight="1" x14ac:dyDescent="0.2">
      <c r="A180" s="58" t="s">
        <v>571</v>
      </c>
      <c r="B180" s="58" t="s">
        <v>572</v>
      </c>
      <c r="C180" s="93">
        <v>1</v>
      </c>
      <c r="D180" s="21">
        <f>INDEX('Price List'!E:E,MATCH(A180,'Price List'!A:A,0))</f>
        <v>89.55</v>
      </c>
      <c r="E180" s="21">
        <f>IF($L$13="Wholesale",INDEX('Price List'!E:E,MATCH(A180,'Price List'!A:A,0)),IF($L$13="Level 1",INDEX('Price List'!F:F,MATCH(A180,'Price List'!A:A,0)),IF($L$13="Level 2",INDEX('Price List'!G:G,MATCH(A180,'Price List'!A:A,0)),IF($L$13="Level 3",INDEX('Price List'!H:H,MATCH(A180,'Price List'!A:A,0)),"-"))))</f>
        <v>89.55</v>
      </c>
      <c r="F180" s="33"/>
      <c r="G180" s="33"/>
      <c r="H180" s="33"/>
      <c r="I180" s="33"/>
      <c r="J180" s="25">
        <f t="shared" si="24"/>
        <v>0</v>
      </c>
      <c r="K180" s="28" t="str">
        <f t="shared" si="23"/>
        <v/>
      </c>
      <c r="L180" s="28" t="str">
        <f t="shared" si="25"/>
        <v/>
      </c>
    </row>
    <row r="181" spans="1:12" ht="11.1" customHeight="1" x14ac:dyDescent="0.2">
      <c r="A181" s="66" t="s">
        <v>150</v>
      </c>
      <c r="B181" s="66" t="s">
        <v>342</v>
      </c>
      <c r="C181" s="57">
        <v>1</v>
      </c>
      <c r="D181" s="21">
        <f>INDEX('Price List'!E:E,MATCH(A181,'Price List'!A:A,0))</f>
        <v>2.7</v>
      </c>
      <c r="E181" s="21">
        <f>IF($L$13="Wholesale",INDEX('Price List'!E:E,MATCH(A181,'Price List'!A:A,0)),IF($L$13="Level 1",INDEX('Price List'!F:F,MATCH(A181,'Price List'!A:A,0)),IF($L$13="Level 2",INDEX('Price List'!G:G,MATCH(A181,'Price List'!A:A,0)),IF($L$13="Level 3",INDEX('Price List'!H:H,MATCH(A181,'Price List'!A:A,0)),"-"))))</f>
        <v>2.7</v>
      </c>
      <c r="F181" s="33"/>
      <c r="G181" s="33"/>
      <c r="H181" s="33"/>
      <c r="I181" s="33"/>
      <c r="J181" s="25">
        <f t="shared" si="24"/>
        <v>0</v>
      </c>
      <c r="K181" s="28" t="str">
        <f t="shared" si="23"/>
        <v/>
      </c>
      <c r="L181" s="28" t="str">
        <f t="shared" si="25"/>
        <v/>
      </c>
    </row>
    <row r="182" spans="1:12" ht="11.1" customHeight="1" x14ac:dyDescent="0.2">
      <c r="A182" s="58" t="s">
        <v>573</v>
      </c>
      <c r="B182" s="58" t="s">
        <v>574</v>
      </c>
      <c r="C182" s="93">
        <v>1</v>
      </c>
      <c r="D182" s="21">
        <f>INDEX('Price List'!E:E,MATCH(A182,'Price List'!A:A,0))</f>
        <v>54</v>
      </c>
      <c r="E182" s="21">
        <f>IF($L$13="Wholesale",INDEX('Price List'!E:E,MATCH(A182,'Price List'!A:A,0)),IF($L$13="Level 1",INDEX('Price List'!F:F,MATCH(A182,'Price List'!A:A,0)),IF($L$13="Level 2",INDEX('Price List'!G:G,MATCH(A182,'Price List'!A:A,0)),IF($L$13="Level 3",INDEX('Price List'!H:H,MATCH(A182,'Price List'!A:A,0)),"-"))))</f>
        <v>54</v>
      </c>
      <c r="F182" s="33"/>
      <c r="G182" s="33"/>
      <c r="H182" s="33"/>
      <c r="I182" s="33"/>
      <c r="J182" s="25">
        <f t="shared" si="24"/>
        <v>0</v>
      </c>
      <c r="K182" s="28" t="str">
        <f t="shared" si="23"/>
        <v/>
      </c>
      <c r="L182" s="28" t="str">
        <f t="shared" si="25"/>
        <v/>
      </c>
    </row>
    <row r="183" spans="1:12" ht="11.1" customHeight="1" x14ac:dyDescent="0.2">
      <c r="A183" s="55" t="s">
        <v>575</v>
      </c>
      <c r="B183" s="55" t="s">
        <v>576</v>
      </c>
      <c r="C183" s="91">
        <v>1</v>
      </c>
      <c r="D183" s="21">
        <f>INDEX('Price List'!E:E,MATCH(A183,'Price List'!A:A,0))</f>
        <v>14.97</v>
      </c>
      <c r="E183" s="21">
        <f>IF($L$13="Wholesale",INDEX('Price List'!E:E,MATCH(A183,'Price List'!A:A,0)),IF($L$13="Level 1",INDEX('Price List'!F:F,MATCH(A183,'Price List'!A:A,0)),IF($L$13="Level 2",INDEX('Price List'!G:G,MATCH(A183,'Price List'!A:A,0)),IF($L$13="Level 3",INDEX('Price List'!H:H,MATCH(A183,'Price List'!A:A,0)),"-"))))</f>
        <v>14.97</v>
      </c>
      <c r="F183" s="33"/>
      <c r="G183" s="33"/>
      <c r="H183" s="33"/>
      <c r="I183" s="33"/>
      <c r="J183" s="25">
        <f t="shared" si="24"/>
        <v>0</v>
      </c>
      <c r="K183" s="28" t="str">
        <f t="shared" si="23"/>
        <v/>
      </c>
      <c r="L183" s="28" t="str">
        <f t="shared" si="25"/>
        <v/>
      </c>
    </row>
    <row r="184" spans="1:12" ht="11.1" customHeight="1" x14ac:dyDescent="0.2">
      <c r="A184" s="55" t="s">
        <v>577</v>
      </c>
      <c r="B184" s="55" t="s">
        <v>578</v>
      </c>
      <c r="C184" s="91">
        <v>1</v>
      </c>
      <c r="D184" s="21">
        <f>INDEX('Price List'!E:E,MATCH(A184,'Price List'!A:A,0))</f>
        <v>14.97</v>
      </c>
      <c r="E184" s="21">
        <f>IF($L$13="Wholesale",INDEX('Price List'!E:E,MATCH(A184,'Price List'!A:A,0)),IF($L$13="Level 1",INDEX('Price List'!F:F,MATCH(A184,'Price List'!A:A,0)),IF($L$13="Level 2",INDEX('Price List'!G:G,MATCH(A184,'Price List'!A:A,0)),IF($L$13="Level 3",INDEX('Price List'!H:H,MATCH(A184,'Price List'!A:A,0)),"-"))))</f>
        <v>14.97</v>
      </c>
      <c r="F184" s="33"/>
      <c r="G184" s="33"/>
      <c r="H184" s="33"/>
      <c r="I184" s="33"/>
      <c r="J184" s="25">
        <f t="shared" si="24"/>
        <v>0</v>
      </c>
      <c r="K184" s="28" t="str">
        <f t="shared" si="23"/>
        <v/>
      </c>
      <c r="L184" s="28" t="str">
        <f t="shared" si="25"/>
        <v/>
      </c>
    </row>
    <row r="185" spans="1:12" ht="11.1" customHeight="1" x14ac:dyDescent="0.2">
      <c r="A185" s="55" t="s">
        <v>579</v>
      </c>
      <c r="B185" s="55" t="s">
        <v>580</v>
      </c>
      <c r="C185" s="91">
        <v>1</v>
      </c>
      <c r="D185" s="21">
        <f>INDEX('Price List'!E:E,MATCH(A185,'Price List'!A:A,0))</f>
        <v>14.97</v>
      </c>
      <c r="E185" s="21">
        <f>IF($L$13="Wholesale",INDEX('Price List'!E:E,MATCH(A185,'Price List'!A:A,0)),IF($L$13="Level 1",INDEX('Price List'!F:F,MATCH(A185,'Price List'!A:A,0)),IF($L$13="Level 2",INDEX('Price List'!G:G,MATCH(A185,'Price List'!A:A,0)),IF($L$13="Level 3",INDEX('Price List'!H:H,MATCH(A185,'Price List'!A:A,0)),"-"))))</f>
        <v>14.97</v>
      </c>
      <c r="F185" s="33"/>
      <c r="G185" s="33"/>
      <c r="H185" s="33"/>
      <c r="I185" s="33"/>
      <c r="J185" s="25">
        <f t="shared" si="24"/>
        <v>0</v>
      </c>
      <c r="K185" s="28" t="str">
        <f t="shared" si="23"/>
        <v/>
      </c>
      <c r="L185" s="28" t="str">
        <f t="shared" si="25"/>
        <v/>
      </c>
    </row>
    <row r="186" spans="1:12" ht="11.1" customHeight="1" x14ac:dyDescent="0.2">
      <c r="A186" s="55" t="s">
        <v>581</v>
      </c>
      <c r="B186" s="55" t="s">
        <v>582</v>
      </c>
      <c r="C186" s="91">
        <v>1</v>
      </c>
      <c r="D186" s="21">
        <f>INDEX('Price List'!E:E,MATCH(A186,'Price List'!A:A,0))</f>
        <v>14.97</v>
      </c>
      <c r="E186" s="21">
        <f>IF($L$13="Wholesale",INDEX('Price List'!E:E,MATCH(A186,'Price List'!A:A,0)),IF($L$13="Level 1",INDEX('Price List'!F:F,MATCH(A186,'Price List'!A:A,0)),IF($L$13="Level 2",INDEX('Price List'!G:G,MATCH(A186,'Price List'!A:A,0)),IF($L$13="Level 3",INDEX('Price List'!H:H,MATCH(A186,'Price List'!A:A,0)),"-"))))</f>
        <v>14.97</v>
      </c>
      <c r="F186" s="33"/>
      <c r="G186" s="33"/>
      <c r="H186" s="33"/>
      <c r="I186" s="33"/>
      <c r="J186" s="25">
        <f t="shared" si="24"/>
        <v>0</v>
      </c>
      <c r="K186" s="28" t="str">
        <f t="shared" si="23"/>
        <v/>
      </c>
      <c r="L186" s="28" t="str">
        <f t="shared" si="25"/>
        <v/>
      </c>
    </row>
    <row r="187" spans="1:12" ht="11.1" customHeight="1" x14ac:dyDescent="0.2">
      <c r="A187" s="55" t="s">
        <v>583</v>
      </c>
      <c r="B187" s="55" t="s">
        <v>584</v>
      </c>
      <c r="C187" s="91">
        <v>1</v>
      </c>
      <c r="D187" s="21">
        <f>INDEX('Price List'!E:E,MATCH(A187,'Price List'!A:A,0))</f>
        <v>14.97</v>
      </c>
      <c r="E187" s="21">
        <f>IF($L$13="Wholesale",INDEX('Price List'!E:E,MATCH(A187,'Price List'!A:A,0)),IF($L$13="Level 1",INDEX('Price List'!F:F,MATCH(A187,'Price List'!A:A,0)),IF($L$13="Level 2",INDEX('Price List'!G:G,MATCH(A187,'Price List'!A:A,0)),IF($L$13="Level 3",INDEX('Price List'!H:H,MATCH(A187,'Price List'!A:A,0)),"-"))))</f>
        <v>14.97</v>
      </c>
      <c r="F187" s="33"/>
      <c r="G187" s="33"/>
      <c r="H187" s="33"/>
      <c r="I187" s="33"/>
      <c r="J187" s="25">
        <f t="shared" si="24"/>
        <v>0</v>
      </c>
      <c r="K187" s="28" t="str">
        <f t="shared" si="23"/>
        <v/>
      </c>
      <c r="L187" s="28" t="str">
        <f t="shared" si="25"/>
        <v/>
      </c>
    </row>
    <row r="188" spans="1:12" ht="11.1" customHeight="1" x14ac:dyDescent="0.2">
      <c r="A188" s="55" t="s">
        <v>585</v>
      </c>
      <c r="B188" s="55" t="s">
        <v>586</v>
      </c>
      <c r="C188" s="91">
        <v>1</v>
      </c>
      <c r="D188" s="21">
        <f>INDEX('Price List'!E:E,MATCH(A188,'Price List'!A:A,0))</f>
        <v>14.97</v>
      </c>
      <c r="E188" s="21">
        <f>IF($L$13="Wholesale",INDEX('Price List'!E:E,MATCH(A188,'Price List'!A:A,0)),IF($L$13="Level 1",INDEX('Price List'!F:F,MATCH(A188,'Price List'!A:A,0)),IF($L$13="Level 2",INDEX('Price List'!G:G,MATCH(A188,'Price List'!A:A,0)),IF($L$13="Level 3",INDEX('Price List'!H:H,MATCH(A188,'Price List'!A:A,0)),"-"))))</f>
        <v>14.97</v>
      </c>
      <c r="F188" s="33"/>
      <c r="G188" s="33"/>
      <c r="H188" s="33"/>
      <c r="I188" s="33"/>
      <c r="J188" s="25">
        <f t="shared" si="24"/>
        <v>0</v>
      </c>
      <c r="K188" s="28" t="str">
        <f t="shared" si="23"/>
        <v/>
      </c>
      <c r="L188" s="28" t="str">
        <f t="shared" si="25"/>
        <v/>
      </c>
    </row>
    <row r="189" spans="1:12" ht="11.1" customHeight="1" x14ac:dyDescent="0.2">
      <c r="A189" s="55" t="s">
        <v>587</v>
      </c>
      <c r="B189" s="55" t="s">
        <v>588</v>
      </c>
      <c r="C189" s="91">
        <v>1</v>
      </c>
      <c r="D189" s="21">
        <f>INDEX('Price List'!E:E,MATCH(A189,'Price List'!A:A,0))</f>
        <v>14.97</v>
      </c>
      <c r="E189" s="21">
        <f>IF($L$13="Wholesale",INDEX('Price List'!E:E,MATCH(A189,'Price List'!A:A,0)),IF($L$13="Level 1",INDEX('Price List'!F:F,MATCH(A189,'Price List'!A:A,0)),IF($L$13="Level 2",INDEX('Price List'!G:G,MATCH(A189,'Price List'!A:A,0)),IF($L$13="Level 3",INDEX('Price List'!H:H,MATCH(A189,'Price List'!A:A,0)),"-"))))</f>
        <v>14.97</v>
      </c>
      <c r="F189" s="33"/>
      <c r="G189" s="33"/>
      <c r="H189" s="33"/>
      <c r="I189" s="33"/>
      <c r="J189" s="25">
        <f t="shared" si="24"/>
        <v>0</v>
      </c>
      <c r="K189" s="28" t="str">
        <f t="shared" si="23"/>
        <v/>
      </c>
      <c r="L189" s="28" t="str">
        <f t="shared" si="25"/>
        <v/>
      </c>
    </row>
    <row r="190" spans="1:12" ht="11.1" customHeight="1" x14ac:dyDescent="0.2">
      <c r="A190" s="55" t="s">
        <v>589</v>
      </c>
      <c r="B190" s="55" t="s">
        <v>590</v>
      </c>
      <c r="C190" s="91">
        <v>1</v>
      </c>
      <c r="D190" s="21">
        <f>INDEX('Price List'!E:E,MATCH(A190,'Price List'!A:A,0))</f>
        <v>14.97</v>
      </c>
      <c r="E190" s="21">
        <f>IF($L$13="Wholesale",INDEX('Price List'!E:E,MATCH(A190,'Price List'!A:A,0)),IF($L$13="Level 1",INDEX('Price List'!F:F,MATCH(A190,'Price List'!A:A,0)),IF($L$13="Level 2",INDEX('Price List'!G:G,MATCH(A190,'Price List'!A:A,0)),IF($L$13="Level 3",INDEX('Price List'!H:H,MATCH(A190,'Price List'!A:A,0)),"-"))))</f>
        <v>14.97</v>
      </c>
      <c r="F190" s="33"/>
      <c r="G190" s="33"/>
      <c r="H190" s="33"/>
      <c r="I190" s="33"/>
      <c r="J190" s="25">
        <f t="shared" si="24"/>
        <v>0</v>
      </c>
      <c r="K190" s="28" t="str">
        <f t="shared" si="23"/>
        <v/>
      </c>
      <c r="L190" s="28" t="str">
        <f t="shared" si="25"/>
        <v/>
      </c>
    </row>
    <row r="191" spans="1:12" ht="11.1" customHeight="1" x14ac:dyDescent="0.2">
      <c r="A191" s="55" t="s">
        <v>591</v>
      </c>
      <c r="B191" s="55" t="s">
        <v>592</v>
      </c>
      <c r="C191" s="91">
        <v>1</v>
      </c>
      <c r="D191" s="21">
        <f>INDEX('Price List'!E:E,MATCH(A191,'Price List'!A:A,0))</f>
        <v>14.97</v>
      </c>
      <c r="E191" s="21">
        <f>IF($L$13="Wholesale",INDEX('Price List'!E:E,MATCH(A191,'Price List'!A:A,0)),IF($L$13="Level 1",INDEX('Price List'!F:F,MATCH(A191,'Price List'!A:A,0)),IF($L$13="Level 2",INDEX('Price List'!G:G,MATCH(A191,'Price List'!A:A,0)),IF($L$13="Level 3",INDEX('Price List'!H:H,MATCH(A191,'Price List'!A:A,0)),"-"))))</f>
        <v>14.97</v>
      </c>
      <c r="F191" s="33"/>
      <c r="G191" s="33"/>
      <c r="H191" s="33"/>
      <c r="I191" s="33"/>
      <c r="J191" s="25">
        <f t="shared" si="24"/>
        <v>0</v>
      </c>
      <c r="K191" s="28" t="str">
        <f t="shared" si="23"/>
        <v/>
      </c>
      <c r="L191" s="28" t="str">
        <f t="shared" si="25"/>
        <v/>
      </c>
    </row>
    <row r="192" spans="1:12" ht="11.1" customHeight="1" x14ac:dyDescent="0.2">
      <c r="A192" s="55" t="s">
        <v>593</v>
      </c>
      <c r="B192" s="55" t="s">
        <v>594</v>
      </c>
      <c r="C192" s="91">
        <v>1</v>
      </c>
      <c r="D192" s="21">
        <f>INDEX('Price List'!E:E,MATCH(A192,'Price List'!A:A,0))</f>
        <v>14.97</v>
      </c>
      <c r="E192" s="21">
        <f>IF($L$13="Wholesale",INDEX('Price List'!E:E,MATCH(A192,'Price List'!A:A,0)),IF($L$13="Level 1",INDEX('Price List'!F:F,MATCH(A192,'Price List'!A:A,0)),IF($L$13="Level 2",INDEX('Price List'!G:G,MATCH(A192,'Price List'!A:A,0)),IF($L$13="Level 3",INDEX('Price List'!H:H,MATCH(A192,'Price List'!A:A,0)),"-"))))</f>
        <v>14.97</v>
      </c>
      <c r="F192" s="33"/>
      <c r="G192" s="33"/>
      <c r="H192" s="33"/>
      <c r="I192" s="33"/>
      <c r="J192" s="25">
        <f t="shared" si="24"/>
        <v>0</v>
      </c>
      <c r="K192" s="28" t="str">
        <f t="shared" si="23"/>
        <v/>
      </c>
      <c r="L192" s="28" t="str">
        <f t="shared" si="25"/>
        <v/>
      </c>
    </row>
    <row r="193" spans="1:12" ht="11.1" customHeight="1" x14ac:dyDescent="0.2">
      <c r="A193" s="55" t="s">
        <v>595</v>
      </c>
      <c r="B193" s="55" t="s">
        <v>596</v>
      </c>
      <c r="C193" s="91">
        <v>1</v>
      </c>
      <c r="D193" s="21">
        <f>INDEX('Price List'!E:E,MATCH(A193,'Price List'!A:A,0))</f>
        <v>14.97</v>
      </c>
      <c r="E193" s="21">
        <f>IF($L$13="Wholesale",INDEX('Price List'!E:E,MATCH(A193,'Price List'!A:A,0)),IF($L$13="Level 1",INDEX('Price List'!F:F,MATCH(A193,'Price List'!A:A,0)),IF($L$13="Level 2",INDEX('Price List'!G:G,MATCH(A193,'Price List'!A:A,0)),IF($L$13="Level 3",INDEX('Price List'!H:H,MATCH(A193,'Price List'!A:A,0)),"-"))))</f>
        <v>14.97</v>
      </c>
      <c r="F193" s="33"/>
      <c r="G193" s="33"/>
      <c r="H193" s="33"/>
      <c r="I193" s="33"/>
      <c r="J193" s="25">
        <f t="shared" si="24"/>
        <v>0</v>
      </c>
      <c r="K193" s="28" t="str">
        <f t="shared" si="23"/>
        <v/>
      </c>
      <c r="L193" s="28" t="str">
        <f t="shared" si="25"/>
        <v/>
      </c>
    </row>
    <row r="194" spans="1:12" ht="11.1" customHeight="1" x14ac:dyDescent="0.2">
      <c r="A194" s="55" t="s">
        <v>597</v>
      </c>
      <c r="B194" s="55" t="s">
        <v>598</v>
      </c>
      <c r="C194" s="91">
        <v>1</v>
      </c>
      <c r="D194" s="21">
        <f>INDEX('Price List'!E:E,MATCH(A194,'Price List'!A:A,0))</f>
        <v>14.97</v>
      </c>
      <c r="E194" s="21">
        <f>IF($L$13="Wholesale",INDEX('Price List'!E:E,MATCH(A194,'Price List'!A:A,0)),IF($L$13="Level 1",INDEX('Price List'!F:F,MATCH(A194,'Price List'!A:A,0)),IF($L$13="Level 2",INDEX('Price List'!G:G,MATCH(A194,'Price List'!A:A,0)),IF($L$13="Level 3",INDEX('Price List'!H:H,MATCH(A194,'Price List'!A:A,0)),"-"))))</f>
        <v>14.97</v>
      </c>
      <c r="F194" s="33"/>
      <c r="G194" s="33"/>
      <c r="H194" s="33"/>
      <c r="I194" s="33"/>
      <c r="J194" s="25">
        <f t="shared" si="24"/>
        <v>0</v>
      </c>
      <c r="K194" s="28" t="str">
        <f>IF(SUM(J194*D194)&gt;0,SUM(J194*D194),"")</f>
        <v/>
      </c>
      <c r="L194" s="28" t="str">
        <f t="shared" si="25"/>
        <v/>
      </c>
    </row>
    <row r="195" spans="1:12" ht="11.1" customHeight="1" x14ac:dyDescent="0.2">
      <c r="A195" s="55" t="s">
        <v>599</v>
      </c>
      <c r="B195" s="55" t="s">
        <v>600</v>
      </c>
      <c r="C195" s="91">
        <v>1</v>
      </c>
      <c r="D195" s="21">
        <f>INDEX('Price List'!E:E,MATCH(A195,'Price List'!A:A,0))</f>
        <v>14.97</v>
      </c>
      <c r="E195" s="21">
        <f>IF($L$13="Wholesale",INDEX('Price List'!E:E,MATCH(A195,'Price List'!A:A,0)),IF($L$13="Level 1",INDEX('Price List'!F:F,MATCH(A195,'Price List'!A:A,0)),IF($L$13="Level 2",INDEX('Price List'!G:G,MATCH(A195,'Price List'!A:A,0)),IF($L$13="Level 3",INDEX('Price List'!H:H,MATCH(A195,'Price List'!A:A,0)),"-"))))</f>
        <v>14.97</v>
      </c>
      <c r="F195" s="33"/>
      <c r="G195" s="33"/>
      <c r="H195" s="33"/>
      <c r="I195" s="33"/>
      <c r="J195" s="25">
        <f t="shared" si="24"/>
        <v>0</v>
      </c>
      <c r="K195" s="28" t="str">
        <f t="shared" ref="K195:K212" si="26">IF(SUM(J195*D195)&gt;0,SUM(J195*D195),"")</f>
        <v/>
      </c>
      <c r="L195" s="28" t="str">
        <f t="shared" si="25"/>
        <v/>
      </c>
    </row>
    <row r="196" spans="1:12" ht="11.1" customHeight="1" x14ac:dyDescent="0.2">
      <c r="A196" s="55" t="s">
        <v>601</v>
      </c>
      <c r="B196" s="55" t="s">
        <v>602</v>
      </c>
      <c r="C196" s="91">
        <v>1</v>
      </c>
      <c r="D196" s="21">
        <f>INDEX('Price List'!E:E,MATCH(A196,'Price List'!A:A,0))</f>
        <v>14.97</v>
      </c>
      <c r="E196" s="21">
        <f>IF($L$13="Wholesale",INDEX('Price List'!E:E,MATCH(A196,'Price List'!A:A,0)),IF($L$13="Level 1",INDEX('Price List'!F:F,MATCH(A196,'Price List'!A:A,0)),IF($L$13="Level 2",INDEX('Price List'!G:G,MATCH(A196,'Price List'!A:A,0)),IF($L$13="Level 3",INDEX('Price List'!H:H,MATCH(A196,'Price List'!A:A,0)),"-"))))</f>
        <v>14.97</v>
      </c>
      <c r="F196" s="33"/>
      <c r="G196" s="33"/>
      <c r="H196" s="33"/>
      <c r="I196" s="33"/>
      <c r="J196" s="25">
        <f t="shared" si="24"/>
        <v>0</v>
      </c>
      <c r="K196" s="28" t="str">
        <f t="shared" si="26"/>
        <v/>
      </c>
      <c r="L196" s="28" t="str">
        <f t="shared" si="25"/>
        <v/>
      </c>
    </row>
    <row r="197" spans="1:12" ht="11.1" customHeight="1" x14ac:dyDescent="0.2">
      <c r="A197" s="55" t="s">
        <v>603</v>
      </c>
      <c r="B197" s="55" t="s">
        <v>604</v>
      </c>
      <c r="C197" s="91">
        <v>1</v>
      </c>
      <c r="D197" s="21">
        <f>INDEX('Price List'!E:E,MATCH(A197,'Price List'!A:A,0))</f>
        <v>14.97</v>
      </c>
      <c r="E197" s="21">
        <f>IF($L$13="Wholesale",INDEX('Price List'!E:E,MATCH(A197,'Price List'!A:A,0)),IF($L$13="Level 1",INDEX('Price List'!F:F,MATCH(A197,'Price List'!A:A,0)),IF($L$13="Level 2",INDEX('Price List'!G:G,MATCH(A197,'Price List'!A:A,0)),IF($L$13="Level 3",INDEX('Price List'!H:H,MATCH(A197,'Price List'!A:A,0)),"-"))))</f>
        <v>14.97</v>
      </c>
      <c r="F197" s="33"/>
      <c r="G197" s="33"/>
      <c r="H197" s="33"/>
      <c r="I197" s="33"/>
      <c r="J197" s="25">
        <f t="shared" si="24"/>
        <v>0</v>
      </c>
      <c r="K197" s="28" t="str">
        <f t="shared" si="26"/>
        <v/>
      </c>
      <c r="L197" s="28" t="str">
        <f t="shared" si="25"/>
        <v/>
      </c>
    </row>
    <row r="198" spans="1:12" ht="11.1" customHeight="1" x14ac:dyDescent="0.2">
      <c r="A198" s="55" t="s">
        <v>605</v>
      </c>
      <c r="B198" s="55" t="s">
        <v>606</v>
      </c>
      <c r="C198" s="91">
        <v>1</v>
      </c>
      <c r="D198" s="21">
        <f>INDEX('Price List'!E:E,MATCH(A198,'Price List'!A:A,0))</f>
        <v>14.97</v>
      </c>
      <c r="E198" s="21">
        <f>IF($L$13="Wholesale",INDEX('Price List'!E:E,MATCH(A198,'Price List'!A:A,0)),IF($L$13="Level 1",INDEX('Price List'!F:F,MATCH(A198,'Price List'!A:A,0)),IF($L$13="Level 2",INDEX('Price List'!G:G,MATCH(A198,'Price List'!A:A,0)),IF($L$13="Level 3",INDEX('Price List'!H:H,MATCH(A198,'Price List'!A:A,0)),"-"))))</f>
        <v>14.97</v>
      </c>
      <c r="F198" s="33"/>
      <c r="G198" s="33"/>
      <c r="H198" s="33"/>
      <c r="I198" s="33"/>
      <c r="J198" s="25">
        <f t="shared" si="24"/>
        <v>0</v>
      </c>
      <c r="K198" s="28" t="str">
        <f t="shared" si="26"/>
        <v/>
      </c>
      <c r="L198" s="28" t="str">
        <f t="shared" si="25"/>
        <v/>
      </c>
    </row>
    <row r="199" spans="1:12" ht="11.1" customHeight="1" x14ac:dyDescent="0.2">
      <c r="A199" s="55" t="s">
        <v>607</v>
      </c>
      <c r="B199" s="55" t="s">
        <v>608</v>
      </c>
      <c r="C199" s="91">
        <v>1</v>
      </c>
      <c r="D199" s="21">
        <f>INDEX('Price List'!E:E,MATCH(A199,'Price List'!A:A,0))</f>
        <v>14.97</v>
      </c>
      <c r="E199" s="21">
        <f>IF($L$13="Wholesale",INDEX('Price List'!E:E,MATCH(A199,'Price List'!A:A,0)),IF($L$13="Level 1",INDEX('Price List'!F:F,MATCH(A199,'Price List'!A:A,0)),IF($L$13="Level 2",INDEX('Price List'!G:G,MATCH(A199,'Price List'!A:A,0)),IF($L$13="Level 3",INDEX('Price List'!H:H,MATCH(A199,'Price List'!A:A,0)),"-"))))</f>
        <v>14.97</v>
      </c>
      <c r="F199" s="33"/>
      <c r="G199" s="33"/>
      <c r="H199" s="33"/>
      <c r="I199" s="33"/>
      <c r="J199" s="25">
        <f t="shared" si="24"/>
        <v>0</v>
      </c>
      <c r="K199" s="28" t="str">
        <f t="shared" si="26"/>
        <v/>
      </c>
      <c r="L199" s="28" t="str">
        <f t="shared" si="25"/>
        <v/>
      </c>
    </row>
    <row r="200" spans="1:12" ht="11.1" customHeight="1" x14ac:dyDescent="0.2">
      <c r="A200" s="55" t="s">
        <v>609</v>
      </c>
      <c r="B200" s="55" t="s">
        <v>610</v>
      </c>
      <c r="C200" s="91">
        <v>1</v>
      </c>
      <c r="D200" s="21">
        <f>INDEX('Price List'!E:E,MATCH(A200,'Price List'!A:A,0))</f>
        <v>14.97</v>
      </c>
      <c r="E200" s="21">
        <f>IF($L$13="Wholesale",INDEX('Price List'!E:E,MATCH(A200,'Price List'!A:A,0)),IF($L$13="Level 1",INDEX('Price List'!F:F,MATCH(A200,'Price List'!A:A,0)),IF($L$13="Level 2",INDEX('Price List'!G:G,MATCH(A200,'Price List'!A:A,0)),IF($L$13="Level 3",INDEX('Price List'!H:H,MATCH(A200,'Price List'!A:A,0)),"-"))))</f>
        <v>14.97</v>
      </c>
      <c r="F200" s="33"/>
      <c r="G200" s="33"/>
      <c r="H200" s="33"/>
      <c r="I200" s="33"/>
      <c r="J200" s="25">
        <f t="shared" si="24"/>
        <v>0</v>
      </c>
      <c r="K200" s="28" t="str">
        <f t="shared" si="26"/>
        <v/>
      </c>
      <c r="L200" s="28" t="str">
        <f t="shared" si="25"/>
        <v/>
      </c>
    </row>
    <row r="201" spans="1:12" ht="11.1" customHeight="1" x14ac:dyDescent="0.2">
      <c r="A201" s="55" t="s">
        <v>611</v>
      </c>
      <c r="B201" s="55" t="s">
        <v>612</v>
      </c>
      <c r="C201" s="91">
        <v>1</v>
      </c>
      <c r="D201" s="21">
        <f>INDEX('Price List'!E:E,MATCH(A201,'Price List'!A:A,0))</f>
        <v>14.97</v>
      </c>
      <c r="E201" s="21">
        <f>IF($L$13="Wholesale",INDEX('Price List'!E:E,MATCH(A201,'Price List'!A:A,0)),IF($L$13="Level 1",INDEX('Price List'!F:F,MATCH(A201,'Price List'!A:A,0)),IF($L$13="Level 2",INDEX('Price List'!G:G,MATCH(A201,'Price List'!A:A,0)),IF($L$13="Level 3",INDEX('Price List'!H:H,MATCH(A201,'Price List'!A:A,0)),"-"))))</f>
        <v>14.97</v>
      </c>
      <c r="F201" s="33"/>
      <c r="G201" s="33"/>
      <c r="H201" s="33"/>
      <c r="I201" s="33"/>
      <c r="J201" s="25">
        <f t="shared" si="24"/>
        <v>0</v>
      </c>
      <c r="K201" s="28" t="str">
        <f t="shared" si="26"/>
        <v/>
      </c>
      <c r="L201" s="28" t="str">
        <f t="shared" si="25"/>
        <v/>
      </c>
    </row>
    <row r="202" spans="1:12" ht="11.1" customHeight="1" x14ac:dyDescent="0.2">
      <c r="A202" s="112"/>
      <c r="B202" s="113" t="s">
        <v>243</v>
      </c>
      <c r="C202" s="108"/>
      <c r="D202" s="109"/>
      <c r="E202" s="115"/>
      <c r="F202" s="110" t="str">
        <f>$F$22</f>
        <v>1st Ship Date</v>
      </c>
      <c r="G202" s="110" t="str">
        <f>$G$22</f>
        <v>2nd Ship Date</v>
      </c>
      <c r="H202" s="110" t="str">
        <f>$H$22</f>
        <v>3rd Ship Date</v>
      </c>
      <c r="I202" s="110" t="str">
        <f>$I$22</f>
        <v>4th Ship Date</v>
      </c>
      <c r="J202" s="108"/>
      <c r="K202" s="109"/>
      <c r="L202" s="116"/>
    </row>
    <row r="203" spans="1:12" ht="11.1" customHeight="1" x14ac:dyDescent="0.2">
      <c r="A203" s="55" t="s">
        <v>613</v>
      </c>
      <c r="B203" s="55" t="s">
        <v>614</v>
      </c>
      <c r="C203" s="91">
        <v>1</v>
      </c>
      <c r="D203" s="21">
        <f>INDEX('Price List'!E:E,MATCH(A203,'Price List'!A:A,0))</f>
        <v>17.97</v>
      </c>
      <c r="E203" s="21">
        <f>IF($L$13="Wholesale",INDEX('Price List'!E:E,MATCH(A203,'Price List'!A:A,0)),IF($L$13="Level 1",INDEX('Price List'!F:F,MATCH(A203,'Price List'!A:A,0)),IF($L$13="Level 2",INDEX('Price List'!G:G,MATCH(A203,'Price List'!A:A,0)),IF($L$13="Level 3",INDEX('Price List'!H:H,MATCH(A203,'Price List'!A:A,0)),"-"))))</f>
        <v>17.97</v>
      </c>
      <c r="F203" s="33"/>
      <c r="G203" s="33"/>
      <c r="H203" s="33"/>
      <c r="I203" s="33"/>
      <c r="J203" s="25">
        <f t="shared" ref="J203:J221" si="27">SUM(F203:I203)</f>
        <v>0</v>
      </c>
      <c r="K203" s="28" t="str">
        <f t="shared" si="26"/>
        <v/>
      </c>
      <c r="L203" s="28" t="str">
        <f t="shared" si="25"/>
        <v/>
      </c>
    </row>
    <row r="204" spans="1:12" ht="11.1" customHeight="1" x14ac:dyDescent="0.2">
      <c r="A204" s="55" t="s">
        <v>615</v>
      </c>
      <c r="B204" s="55" t="s">
        <v>616</v>
      </c>
      <c r="C204" s="91">
        <v>1</v>
      </c>
      <c r="D204" s="21">
        <f>INDEX('Price List'!E:E,MATCH(A204,'Price List'!A:A,0))</f>
        <v>17.97</v>
      </c>
      <c r="E204" s="21">
        <f>IF($L$13="Wholesale",INDEX('Price List'!E:E,MATCH(A203,'Price List'!A:A,0)),IF($L$13="Level 1",INDEX('Price List'!F:F,MATCH(A203,'Price List'!A:A,0)),IF($L$13="Level 2",INDEX('Price List'!G:G,MATCH(A203,'Price List'!A:A,0)),IF($L$13="Level 3",INDEX('Price List'!H:H,MATCH(A203,'Price List'!A:A,0)),"-"))))</f>
        <v>17.97</v>
      </c>
      <c r="F204" s="33"/>
      <c r="G204" s="33"/>
      <c r="H204" s="33"/>
      <c r="I204" s="33"/>
      <c r="J204" s="25">
        <f t="shared" si="27"/>
        <v>0</v>
      </c>
      <c r="K204" s="28" t="str">
        <f t="shared" si="26"/>
        <v/>
      </c>
      <c r="L204" s="28" t="str">
        <f t="shared" si="25"/>
        <v/>
      </c>
    </row>
    <row r="205" spans="1:12" ht="11.1" customHeight="1" x14ac:dyDescent="0.2">
      <c r="A205" s="55" t="s">
        <v>617</v>
      </c>
      <c r="B205" s="55" t="s">
        <v>618</v>
      </c>
      <c r="C205" s="91">
        <v>1</v>
      </c>
      <c r="D205" s="21">
        <f>INDEX('Price List'!E:E,MATCH(A205,'Price List'!A:A,0))</f>
        <v>17.97</v>
      </c>
      <c r="E205" s="21">
        <f>IF($L$13="Wholesale",INDEX('Price List'!E:E,MATCH(A204,'Price List'!A:A,0)),IF($L$13="Level 1",INDEX('Price List'!F:F,MATCH(A204,'Price List'!A:A,0)),IF($L$13="Level 2",INDEX('Price List'!G:G,MATCH(A204,'Price List'!A:A,0)),IF($L$13="Level 3",INDEX('Price List'!H:H,MATCH(A204,'Price List'!A:A,0)),"-"))))</f>
        <v>17.97</v>
      </c>
      <c r="F205" s="33"/>
      <c r="G205" s="33"/>
      <c r="H205" s="33"/>
      <c r="I205" s="33"/>
      <c r="J205" s="25">
        <f t="shared" si="27"/>
        <v>0</v>
      </c>
      <c r="K205" s="28" t="str">
        <f t="shared" si="26"/>
        <v/>
      </c>
      <c r="L205" s="28" t="str">
        <f t="shared" ref="L205:L212" si="28">IF(SUM(J205*E205)&gt;0,SUM(J205*E205),"")</f>
        <v/>
      </c>
    </row>
    <row r="206" spans="1:12" ht="11.1" customHeight="1" x14ac:dyDescent="0.2">
      <c r="A206" s="55" t="s">
        <v>619</v>
      </c>
      <c r="B206" s="55" t="s">
        <v>620</v>
      </c>
      <c r="C206" s="91">
        <v>1</v>
      </c>
      <c r="D206" s="21">
        <f>INDEX('Price List'!E:E,MATCH(A206,'Price List'!A:A,0))</f>
        <v>17.97</v>
      </c>
      <c r="E206" s="21">
        <f>IF($L$13="Wholesale",INDEX('Price List'!E:E,MATCH(A205,'Price List'!A:A,0)),IF($L$13="Level 1",INDEX('Price List'!F:F,MATCH(A205,'Price List'!A:A,0)),IF($L$13="Level 2",INDEX('Price List'!G:G,MATCH(A205,'Price List'!A:A,0)),IF($L$13="Level 3",INDEX('Price List'!H:H,MATCH(A205,'Price List'!A:A,0)),"-"))))</f>
        <v>17.97</v>
      </c>
      <c r="F206" s="33"/>
      <c r="G206" s="33"/>
      <c r="H206" s="33"/>
      <c r="I206" s="33"/>
      <c r="J206" s="25">
        <f t="shared" si="27"/>
        <v>0</v>
      </c>
      <c r="K206" s="28" t="str">
        <f t="shared" si="26"/>
        <v/>
      </c>
      <c r="L206" s="28" t="str">
        <f t="shared" si="28"/>
        <v/>
      </c>
    </row>
    <row r="207" spans="1:12" ht="11.1" customHeight="1" x14ac:dyDescent="0.2">
      <c r="A207" s="55" t="s">
        <v>621</v>
      </c>
      <c r="B207" s="55" t="s">
        <v>622</v>
      </c>
      <c r="C207" s="91">
        <v>1</v>
      </c>
      <c r="D207" s="21">
        <f>INDEX('Price List'!E:E,MATCH(A207,'Price List'!A:A,0))</f>
        <v>17.97</v>
      </c>
      <c r="E207" s="21">
        <f>IF($L$13="Wholesale",INDEX('Price List'!E:E,MATCH(A206,'Price List'!A:A,0)),IF($L$13="Level 1",INDEX('Price List'!F:F,MATCH(A206,'Price List'!A:A,0)),IF($L$13="Level 2",INDEX('Price List'!G:G,MATCH(A206,'Price List'!A:A,0)),IF($L$13="Level 3",INDEX('Price List'!H:H,MATCH(A206,'Price List'!A:A,0)),"-"))))</f>
        <v>17.97</v>
      </c>
      <c r="F207" s="33"/>
      <c r="G207" s="33"/>
      <c r="H207" s="33"/>
      <c r="I207" s="33"/>
      <c r="J207" s="25">
        <f t="shared" si="27"/>
        <v>0</v>
      </c>
      <c r="K207" s="28" t="str">
        <f t="shared" si="26"/>
        <v/>
      </c>
      <c r="L207" s="28" t="str">
        <f t="shared" si="28"/>
        <v/>
      </c>
    </row>
    <row r="208" spans="1:12" ht="11.1" customHeight="1" x14ac:dyDescent="0.2">
      <c r="A208" s="55" t="s">
        <v>623</v>
      </c>
      <c r="B208" s="55" t="s">
        <v>624</v>
      </c>
      <c r="C208" s="91">
        <v>1</v>
      </c>
      <c r="D208" s="21">
        <f>INDEX('Price List'!E:E,MATCH(A208,'Price List'!A:A,0))</f>
        <v>17.97</v>
      </c>
      <c r="E208" s="21">
        <f>IF($L$13="Wholesale",INDEX('Price List'!E:E,MATCH(A207,'Price List'!A:A,0)),IF($L$13="Level 1",INDEX('Price List'!F:F,MATCH(A207,'Price List'!A:A,0)),IF($L$13="Level 2",INDEX('Price List'!G:G,MATCH(A207,'Price List'!A:A,0)),IF($L$13="Level 3",INDEX('Price List'!H:H,MATCH(A207,'Price List'!A:A,0)),"-"))))</f>
        <v>17.97</v>
      </c>
      <c r="F208" s="33"/>
      <c r="G208" s="33"/>
      <c r="H208" s="33"/>
      <c r="I208" s="33"/>
      <c r="J208" s="25">
        <f t="shared" si="27"/>
        <v>0</v>
      </c>
      <c r="K208" s="28" t="str">
        <f t="shared" si="26"/>
        <v/>
      </c>
      <c r="L208" s="28" t="str">
        <f t="shared" si="28"/>
        <v/>
      </c>
    </row>
    <row r="209" spans="1:12" ht="11.1" customHeight="1" x14ac:dyDescent="0.2">
      <c r="A209" s="55" t="s">
        <v>625</v>
      </c>
      <c r="B209" s="55" t="s">
        <v>626</v>
      </c>
      <c r="C209" s="91">
        <v>1</v>
      </c>
      <c r="D209" s="21">
        <f>INDEX('Price List'!E:E,MATCH(A209,'Price List'!A:A,0))</f>
        <v>17.97</v>
      </c>
      <c r="E209" s="21">
        <f>IF($L$13="Wholesale",INDEX('Price List'!E:E,MATCH(A208,'Price List'!A:A,0)),IF($L$13="Level 1",INDEX('Price List'!F:F,MATCH(A208,'Price List'!A:A,0)),IF($L$13="Level 2",INDEX('Price List'!G:G,MATCH(A208,'Price List'!A:A,0)),IF($L$13="Level 3",INDEX('Price List'!H:H,MATCH(A208,'Price List'!A:A,0)),"-"))))</f>
        <v>17.97</v>
      </c>
      <c r="F209" s="33"/>
      <c r="G209" s="33"/>
      <c r="H209" s="33"/>
      <c r="I209" s="33"/>
      <c r="J209" s="25">
        <f t="shared" si="27"/>
        <v>0</v>
      </c>
      <c r="K209" s="28" t="str">
        <f t="shared" si="26"/>
        <v/>
      </c>
      <c r="L209" s="28" t="str">
        <f t="shared" si="28"/>
        <v/>
      </c>
    </row>
    <row r="210" spans="1:12" ht="11.1" customHeight="1" x14ac:dyDescent="0.2">
      <c r="A210" s="55" t="s">
        <v>627</v>
      </c>
      <c r="B210" s="55" t="s">
        <v>628</v>
      </c>
      <c r="C210" s="91">
        <v>1</v>
      </c>
      <c r="D210" s="21">
        <f>INDEX('Price List'!E:E,MATCH(A210,'Price List'!A:A,0))</f>
        <v>17.97</v>
      </c>
      <c r="E210" s="21">
        <f>IF($L$13="Wholesale",INDEX('Price List'!E:E,MATCH(A209,'Price List'!A:A,0)),IF($L$13="Level 1",INDEX('Price List'!F:F,MATCH(A209,'Price List'!A:A,0)),IF($L$13="Level 2",INDEX('Price List'!G:G,MATCH(A209,'Price List'!A:A,0)),IF($L$13="Level 3",INDEX('Price List'!H:H,MATCH(A209,'Price List'!A:A,0)),"-"))))</f>
        <v>17.97</v>
      </c>
      <c r="F210" s="33"/>
      <c r="G210" s="33"/>
      <c r="H210" s="33"/>
      <c r="I210" s="33"/>
      <c r="J210" s="25">
        <f t="shared" si="27"/>
        <v>0</v>
      </c>
      <c r="K210" s="28" t="str">
        <f t="shared" si="26"/>
        <v/>
      </c>
      <c r="L210" s="28" t="str">
        <f t="shared" si="28"/>
        <v/>
      </c>
    </row>
    <row r="211" spans="1:12" ht="11.1" customHeight="1" x14ac:dyDescent="0.2">
      <c r="A211" s="55" t="s">
        <v>629</v>
      </c>
      <c r="B211" s="55" t="s">
        <v>630</v>
      </c>
      <c r="C211" s="91">
        <v>1</v>
      </c>
      <c r="D211" s="21">
        <f>INDEX('Price List'!E:E,MATCH(A211,'Price List'!A:A,0))</f>
        <v>17.97</v>
      </c>
      <c r="E211" s="21">
        <f>IF($L$13="Wholesale",INDEX('Price List'!E:E,MATCH(A210,'Price List'!A:A,0)),IF($L$13="Level 1",INDEX('Price List'!F:F,MATCH(A210,'Price List'!A:A,0)),IF($L$13="Level 2",INDEX('Price List'!G:G,MATCH(A210,'Price List'!A:A,0)),IF($L$13="Level 3",INDEX('Price List'!H:H,MATCH(A210,'Price List'!A:A,0)),"-"))))</f>
        <v>17.97</v>
      </c>
      <c r="F211" s="33"/>
      <c r="G211" s="33"/>
      <c r="H211" s="33"/>
      <c r="I211" s="33"/>
      <c r="J211" s="25">
        <f t="shared" si="27"/>
        <v>0</v>
      </c>
      <c r="K211" s="28" t="str">
        <f t="shared" si="26"/>
        <v/>
      </c>
      <c r="L211" s="28" t="str">
        <f t="shared" si="28"/>
        <v/>
      </c>
    </row>
    <row r="212" spans="1:12" ht="11.1" customHeight="1" x14ac:dyDescent="0.2">
      <c r="A212" s="55" t="s">
        <v>631</v>
      </c>
      <c r="B212" s="55" t="s">
        <v>632</v>
      </c>
      <c r="C212" s="91">
        <v>1</v>
      </c>
      <c r="D212" s="21">
        <f>INDEX('Price List'!E:E,MATCH(A212,'Price List'!A:A,0))</f>
        <v>17.97</v>
      </c>
      <c r="E212" s="21">
        <f>IF($L$13="Wholesale",INDEX('Price List'!E:E,MATCH(A211,'Price List'!A:A,0)),IF($L$13="Level 1",INDEX('Price List'!F:F,MATCH(A211,'Price List'!A:A,0)),IF($L$13="Level 2",INDEX('Price List'!G:G,MATCH(A211,'Price List'!A:A,0)),IF($L$13="Level 3",INDEX('Price List'!H:H,MATCH(A211,'Price List'!A:A,0)),"-"))))</f>
        <v>17.97</v>
      </c>
      <c r="F212" s="33"/>
      <c r="G212" s="33"/>
      <c r="H212" s="33"/>
      <c r="I212" s="33"/>
      <c r="J212" s="25">
        <f t="shared" si="27"/>
        <v>0</v>
      </c>
      <c r="K212" s="28" t="str">
        <f t="shared" si="26"/>
        <v/>
      </c>
      <c r="L212" s="28" t="str">
        <f t="shared" si="28"/>
        <v/>
      </c>
    </row>
    <row r="213" spans="1:12" ht="11.1" customHeight="1" x14ac:dyDescent="0.2">
      <c r="A213" s="55" t="s">
        <v>633</v>
      </c>
      <c r="B213" s="55" t="s">
        <v>634</v>
      </c>
      <c r="C213" s="91">
        <v>1</v>
      </c>
      <c r="D213" s="21">
        <f>INDEX('Price List'!E:E,MATCH(A213,'Price List'!A:A,0))</f>
        <v>17.97</v>
      </c>
      <c r="E213" s="21">
        <f>IF($L$13="Wholesale",INDEX('Price List'!E:E,MATCH(A213,'Price List'!A:A,0)),IF($L$13="Level 1",INDEX('Price List'!F:F,MATCH(A213,'Price List'!A:A,0)),IF($L$13="Level 2",INDEX('Price List'!G:G,MATCH(A213,'Price List'!A:A,0)),IF($L$13="Level 3",INDEX('Price List'!H:H,MATCH(A213,'Price List'!A:A,0)),"-"))))</f>
        <v>17.97</v>
      </c>
      <c r="F213" s="33"/>
      <c r="G213" s="33"/>
      <c r="H213" s="33"/>
      <c r="I213" s="33"/>
      <c r="J213" s="25">
        <f t="shared" si="27"/>
        <v>0</v>
      </c>
      <c r="K213" s="28" t="str">
        <f>IF(SUM(J213*D213)&gt;0,SUM(J213*D213),"")</f>
        <v/>
      </c>
      <c r="L213" s="28" t="str">
        <f>IF(SUM(J213*E213)&gt;0,SUM(J213*E213),"")</f>
        <v/>
      </c>
    </row>
    <row r="214" spans="1:12" ht="11.1" customHeight="1" x14ac:dyDescent="0.2">
      <c r="A214" s="55" t="s">
        <v>635</v>
      </c>
      <c r="B214" s="55" t="s">
        <v>636</v>
      </c>
      <c r="C214" s="91">
        <v>1</v>
      </c>
      <c r="D214" s="21">
        <f>INDEX('Price List'!E:E,MATCH(A214,'Price List'!A:A,0))</f>
        <v>17.97</v>
      </c>
      <c r="E214" s="21">
        <f>IF($L$13="Wholesale",INDEX('Price List'!E:E,MATCH(A214,'Price List'!A:A,0)),IF($L$13="Level 1",INDEX('Price List'!F:F,MATCH(A214,'Price List'!A:A,0)),IF($L$13="Level 2",INDEX('Price List'!G:G,MATCH(A214,'Price List'!A:A,0)),IF($L$13="Level 3",INDEX('Price List'!H:H,MATCH(A214,'Price List'!A:A,0)),"-"))))</f>
        <v>17.97</v>
      </c>
      <c r="F214" s="33"/>
      <c r="G214" s="33"/>
      <c r="H214" s="33"/>
      <c r="I214" s="33"/>
      <c r="J214" s="25">
        <f t="shared" si="27"/>
        <v>0</v>
      </c>
      <c r="K214" s="28" t="str">
        <f t="shared" ref="K214:K238" si="29">IF(SUM(J214*D214)&gt;0,SUM(J214*D214),"")</f>
        <v/>
      </c>
      <c r="L214" s="28" t="str">
        <f t="shared" ref="L214:L238" si="30">IF(SUM(J214*E214)&gt;0,SUM(J214*E214),"")</f>
        <v/>
      </c>
    </row>
    <row r="215" spans="1:12" ht="11.1" customHeight="1" x14ac:dyDescent="0.2">
      <c r="A215" s="55" t="s">
        <v>637</v>
      </c>
      <c r="B215" s="55" t="s">
        <v>638</v>
      </c>
      <c r="C215" s="91">
        <v>1</v>
      </c>
      <c r="D215" s="21">
        <f>INDEX('Price List'!E:E,MATCH(A215,'Price List'!A:A,0))</f>
        <v>17.97</v>
      </c>
      <c r="E215" s="21">
        <f>IF($L$13="Wholesale",INDEX('Price List'!E:E,MATCH(A215,'Price List'!A:A,0)),IF($L$13="Level 1",INDEX('Price List'!F:F,MATCH(A215,'Price List'!A:A,0)),IF($L$13="Level 2",INDEX('Price List'!G:G,MATCH(A215,'Price List'!A:A,0)),IF($L$13="Level 3",INDEX('Price List'!H:H,MATCH(A215,'Price List'!A:A,0)),"-"))))</f>
        <v>17.97</v>
      </c>
      <c r="F215" s="33"/>
      <c r="G215" s="33"/>
      <c r="H215" s="33"/>
      <c r="I215" s="33"/>
      <c r="J215" s="25">
        <f t="shared" si="27"/>
        <v>0</v>
      </c>
      <c r="K215" s="28" t="str">
        <f t="shared" si="29"/>
        <v/>
      </c>
      <c r="L215" s="28" t="str">
        <f t="shared" si="30"/>
        <v/>
      </c>
    </row>
    <row r="216" spans="1:12" ht="11.1" customHeight="1" x14ac:dyDescent="0.2">
      <c r="A216" s="55" t="s">
        <v>639</v>
      </c>
      <c r="B216" s="55" t="s">
        <v>640</v>
      </c>
      <c r="C216" s="91">
        <v>1</v>
      </c>
      <c r="D216" s="21">
        <f>INDEX('Price List'!E:E,MATCH(A216,'Price List'!A:A,0))</f>
        <v>17.97</v>
      </c>
      <c r="E216" s="21">
        <f>IF($L$13="Wholesale",INDEX('Price List'!E:E,MATCH(A216,'Price List'!A:A,0)),IF($L$13="Level 1",INDEX('Price List'!F:F,MATCH(A216,'Price List'!A:A,0)),IF($L$13="Level 2",INDEX('Price List'!G:G,MATCH(A216,'Price List'!A:A,0)),IF($L$13="Level 3",INDEX('Price List'!H:H,MATCH(A216,'Price List'!A:A,0)),"-"))))</f>
        <v>17.97</v>
      </c>
      <c r="F216" s="33"/>
      <c r="G216" s="33"/>
      <c r="H216" s="33"/>
      <c r="I216" s="33"/>
      <c r="J216" s="25">
        <f t="shared" si="27"/>
        <v>0</v>
      </c>
      <c r="K216" s="28" t="str">
        <f t="shared" si="29"/>
        <v/>
      </c>
      <c r="L216" s="28" t="str">
        <f t="shared" si="30"/>
        <v/>
      </c>
    </row>
    <row r="217" spans="1:12" ht="11.1" customHeight="1" x14ac:dyDescent="0.2">
      <c r="A217" s="55" t="s">
        <v>641</v>
      </c>
      <c r="B217" s="55" t="s">
        <v>642</v>
      </c>
      <c r="C217" s="91">
        <v>1</v>
      </c>
      <c r="D217" s="21">
        <f>INDEX('Price List'!E:E,MATCH(A217,'Price List'!A:A,0))</f>
        <v>17.97</v>
      </c>
      <c r="E217" s="21">
        <f>IF($L$13="Wholesale",INDEX('Price List'!E:E,MATCH(A217,'Price List'!A:A,0)),IF($L$13="Level 1",INDEX('Price List'!F:F,MATCH(A217,'Price List'!A:A,0)),IF($L$13="Level 2",INDEX('Price List'!G:G,MATCH(A217,'Price List'!A:A,0)),IF($L$13="Level 3",INDEX('Price List'!H:H,MATCH(A217,'Price List'!A:A,0)),"-"))))</f>
        <v>17.97</v>
      </c>
      <c r="F217" s="33"/>
      <c r="G217" s="33"/>
      <c r="H217" s="33"/>
      <c r="I217" s="33"/>
      <c r="J217" s="25">
        <f t="shared" si="27"/>
        <v>0</v>
      </c>
      <c r="K217" s="28" t="str">
        <f t="shared" si="29"/>
        <v/>
      </c>
      <c r="L217" s="28" t="str">
        <f t="shared" si="30"/>
        <v/>
      </c>
    </row>
    <row r="218" spans="1:12" ht="11.1" customHeight="1" x14ac:dyDescent="0.2">
      <c r="A218" s="112"/>
      <c r="B218" s="113" t="s">
        <v>643</v>
      </c>
      <c r="C218" s="108"/>
      <c r="D218" s="109"/>
      <c r="E218" s="109"/>
      <c r="F218" s="110" t="str">
        <f>$F$22</f>
        <v>1st Ship Date</v>
      </c>
      <c r="G218" s="110" t="str">
        <f>$G$22</f>
        <v>2nd Ship Date</v>
      </c>
      <c r="H218" s="110" t="str">
        <f>$H$22</f>
        <v>3rd Ship Date</v>
      </c>
      <c r="I218" s="110" t="str">
        <f>$I$22</f>
        <v>4th Ship Date</v>
      </c>
      <c r="J218" s="108"/>
      <c r="K218" s="109"/>
      <c r="L218" s="116" t="str">
        <f t="shared" si="30"/>
        <v/>
      </c>
    </row>
    <row r="219" spans="1:12" ht="11.1" customHeight="1" x14ac:dyDescent="0.2">
      <c r="A219" s="55" t="s">
        <v>644</v>
      </c>
      <c r="B219" s="55" t="s">
        <v>645</v>
      </c>
      <c r="C219" s="91">
        <v>1</v>
      </c>
      <c r="D219" s="21">
        <f>INDEX('Price List'!E:E,MATCH(A219,'Price List'!A:A,0))</f>
        <v>14.97</v>
      </c>
      <c r="E219" s="21">
        <f>IF($L$13="Wholesale",INDEX('Price List'!E:E,MATCH(A219,'Price List'!A:A,0)),IF($L$13="Level 1",INDEX('Price List'!F:F,MATCH(A219,'Price List'!A:A,0)),IF($L$13="Level 2",INDEX('Price List'!G:G,MATCH(A219,'Price List'!A:A,0)),IF($L$13="Level 3",INDEX('Price List'!H:H,MATCH(A219,'Price List'!A:A,0)),"-"))))</f>
        <v>14.97</v>
      </c>
      <c r="F219" s="33"/>
      <c r="G219" s="33"/>
      <c r="H219" s="33"/>
      <c r="I219" s="33"/>
      <c r="J219" s="25">
        <f t="shared" si="27"/>
        <v>0</v>
      </c>
      <c r="K219" s="28" t="str">
        <f t="shared" si="29"/>
        <v/>
      </c>
      <c r="L219" s="28" t="str">
        <f t="shared" si="30"/>
        <v/>
      </c>
    </row>
    <row r="220" spans="1:12" ht="11.1" customHeight="1" x14ac:dyDescent="0.2">
      <c r="A220" s="55" t="s">
        <v>646</v>
      </c>
      <c r="B220" s="55" t="s">
        <v>647</v>
      </c>
      <c r="C220" s="91">
        <v>1</v>
      </c>
      <c r="D220" s="21">
        <f>INDEX('Price List'!E:E,MATCH(A220,'Price List'!A:A,0))</f>
        <v>14.97</v>
      </c>
      <c r="E220" s="21">
        <f>IF($L$13="Wholesale",INDEX('Price List'!E:E,MATCH(A220,'Price List'!A:A,0)),IF($L$13="Level 1",INDEX('Price List'!F:F,MATCH(A220,'Price List'!A:A,0)),IF($L$13="Level 2",INDEX('Price List'!G:G,MATCH(A220,'Price List'!A:A,0)),IF($L$13="Level 3",INDEX('Price List'!H:H,MATCH(A220,'Price List'!A:A,0)),"-"))))</f>
        <v>14.97</v>
      </c>
      <c r="F220" s="33"/>
      <c r="G220" s="33"/>
      <c r="H220" s="33"/>
      <c r="I220" s="33"/>
      <c r="J220" s="25">
        <f t="shared" si="27"/>
        <v>0</v>
      </c>
      <c r="K220" s="28" t="str">
        <f t="shared" si="29"/>
        <v/>
      </c>
      <c r="L220" s="28" t="str">
        <f t="shared" si="30"/>
        <v/>
      </c>
    </row>
    <row r="221" spans="1:12" ht="9.9499999999999993" customHeight="1" x14ac:dyDescent="0.2">
      <c r="A221" s="55" t="s">
        <v>648</v>
      </c>
      <c r="B221" s="55" t="s">
        <v>649</v>
      </c>
      <c r="C221" s="91">
        <v>1</v>
      </c>
      <c r="D221" s="21">
        <f>INDEX('Price List'!E:E,MATCH(A221,'Price List'!A:A,0))</f>
        <v>14.97</v>
      </c>
      <c r="E221" s="21">
        <f>IF($L$13="Wholesale",INDEX('Price List'!E:E,MATCH(A221,'Price List'!A:A,0)),IF($L$13="Level 1",INDEX('Price List'!F:F,MATCH(A221,'Price List'!A:A,0)),IF($L$13="Level 2",INDEX('Price List'!G:G,MATCH(A221,'Price List'!A:A,0)),IF($L$13="Level 3",INDEX('Price List'!H:H,MATCH(A221,'Price List'!A:A,0)),"-"))))</f>
        <v>14.97</v>
      </c>
      <c r="F221" s="33"/>
      <c r="G221" s="33"/>
      <c r="H221" s="33"/>
      <c r="I221" s="33"/>
      <c r="J221" s="25">
        <f t="shared" si="27"/>
        <v>0</v>
      </c>
      <c r="K221" s="28" t="str">
        <f t="shared" si="29"/>
        <v/>
      </c>
      <c r="L221" s="28" t="str">
        <f t="shared" si="30"/>
        <v/>
      </c>
    </row>
    <row r="222" spans="1:12" ht="11.1" customHeight="1" x14ac:dyDescent="0.2">
      <c r="A222" s="63" t="s">
        <v>458</v>
      </c>
      <c r="B222" s="63" t="s">
        <v>459</v>
      </c>
      <c r="C222" s="62">
        <v>1</v>
      </c>
      <c r="D222" s="21">
        <f>INDEX('Price List'!E:E,MATCH(A222,'Price List'!A:A,0))</f>
        <v>11.97</v>
      </c>
      <c r="E222" s="21">
        <f>IF($L$13="Wholesale",INDEX('Price List'!E:E,MATCH(A222,'Price List'!A:A,0)),IF($L$13="Level 1",INDEX('Price List'!F:F,MATCH(A222,'Price List'!A:A,0)),IF($L$13="Level 2",INDEX('Price List'!G:G,MATCH(A222,'Price List'!A:A,0)),IF($L$13="Level 3",INDEX('Price List'!H:H,MATCH(A222,'Price List'!A:A,0)),"-"))))</f>
        <v>11.97</v>
      </c>
      <c r="F222" s="33"/>
      <c r="G222" s="33"/>
      <c r="H222" s="33"/>
      <c r="I222" s="33"/>
      <c r="J222" s="25">
        <f>SUM(F222:I222)</f>
        <v>0</v>
      </c>
      <c r="K222" s="28" t="str">
        <f t="shared" si="29"/>
        <v/>
      </c>
      <c r="L222" s="28" t="str">
        <f t="shared" si="30"/>
        <v/>
      </c>
    </row>
    <row r="223" spans="1:12" ht="11.1" customHeight="1" x14ac:dyDescent="0.2">
      <c r="A223" s="63" t="s">
        <v>461</v>
      </c>
      <c r="B223" s="63" t="s">
        <v>462</v>
      </c>
      <c r="C223" s="62">
        <v>1</v>
      </c>
      <c r="D223" s="21">
        <f>INDEX('Price List'!E:E,MATCH(A223,'Price List'!A:A,0))</f>
        <v>11.97</v>
      </c>
      <c r="E223" s="21">
        <f>IF($L$13="Wholesale",INDEX('Price List'!E:E,MATCH(A223,'Price List'!A:A,0)),IF($L$13="Level 1",INDEX('Price List'!F:F,MATCH(A223,'Price List'!A:A,0)),IF($L$13="Level 2",INDEX('Price List'!G:G,MATCH(A223,'Price List'!A:A,0)),IF($L$13="Level 3",INDEX('Price List'!H:H,MATCH(A223,'Price List'!A:A,0)),"-"))))</f>
        <v>11.97</v>
      </c>
      <c r="F223" s="33"/>
      <c r="G223" s="33"/>
      <c r="H223" s="33"/>
      <c r="I223" s="33"/>
      <c r="J223" s="25">
        <f t="shared" ref="J223:J239" si="31">SUM(F223:I223)</f>
        <v>0</v>
      </c>
      <c r="K223" s="28" t="str">
        <f t="shared" si="29"/>
        <v/>
      </c>
      <c r="L223" s="28" t="str">
        <f t="shared" si="30"/>
        <v/>
      </c>
    </row>
    <row r="224" spans="1:12" ht="11.1" customHeight="1" x14ac:dyDescent="0.2">
      <c r="A224" s="63" t="s">
        <v>464</v>
      </c>
      <c r="B224" s="63" t="s">
        <v>465</v>
      </c>
      <c r="C224" s="62">
        <v>1</v>
      </c>
      <c r="D224" s="21">
        <f>INDEX('Price List'!E:E,MATCH(A224,'Price List'!A:A,0))</f>
        <v>11.97</v>
      </c>
      <c r="E224" s="21">
        <f>IF($L$13="Wholesale",INDEX('Price List'!E:E,MATCH(A224,'Price List'!A:A,0)),IF($L$13="Level 1",INDEX('Price List'!F:F,MATCH(A224,'Price List'!A:A,0)),IF($L$13="Level 2",INDEX('Price List'!G:G,MATCH(A224,'Price List'!A:A,0)),IF($L$13="Level 3",INDEX('Price List'!H:H,MATCH(A224,'Price List'!A:A,0)),"-"))))</f>
        <v>11.97</v>
      </c>
      <c r="F224" s="33"/>
      <c r="G224" s="33"/>
      <c r="H224" s="33"/>
      <c r="I224" s="33"/>
      <c r="J224" s="25">
        <f t="shared" si="31"/>
        <v>0</v>
      </c>
      <c r="K224" s="28" t="str">
        <f t="shared" si="29"/>
        <v/>
      </c>
      <c r="L224" s="28" t="str">
        <f t="shared" si="30"/>
        <v/>
      </c>
    </row>
    <row r="225" spans="1:12" ht="11.1" customHeight="1" x14ac:dyDescent="0.2">
      <c r="A225" s="63" t="s">
        <v>467</v>
      </c>
      <c r="B225" s="63" t="s">
        <v>468</v>
      </c>
      <c r="C225" s="62">
        <v>1</v>
      </c>
      <c r="D225" s="21">
        <f>INDEX('Price List'!E:E,MATCH(A225,'Price List'!A:A,0))</f>
        <v>14.97</v>
      </c>
      <c r="E225" s="21">
        <f>IF($L$13="Wholesale",INDEX('Price List'!E:E,MATCH(A225,'Price List'!A:A,0)),IF($L$13="Level 1",INDEX('Price List'!F:F,MATCH(A225,'Price List'!A:A,0)),IF($L$13="Level 2",INDEX('Price List'!G:G,MATCH(A225,'Price List'!A:A,0)),IF($L$13="Level 3",INDEX('Price List'!H:H,MATCH(A225,'Price List'!A:A,0)),"-"))))</f>
        <v>14.97</v>
      </c>
      <c r="F225" s="33"/>
      <c r="G225" s="33"/>
      <c r="H225" s="33"/>
      <c r="I225" s="33"/>
      <c r="J225" s="25">
        <f t="shared" si="31"/>
        <v>0</v>
      </c>
      <c r="K225" s="28" t="str">
        <f t="shared" si="29"/>
        <v/>
      </c>
      <c r="L225" s="28" t="str">
        <f t="shared" si="30"/>
        <v/>
      </c>
    </row>
    <row r="226" spans="1:12" ht="11.1" customHeight="1" x14ac:dyDescent="0.2">
      <c r="A226" s="63" t="s">
        <v>470</v>
      </c>
      <c r="B226" s="63" t="s">
        <v>471</v>
      </c>
      <c r="C226" s="62">
        <v>1</v>
      </c>
      <c r="D226" s="21">
        <f>INDEX('Price List'!E:E,MATCH(A226,'Price List'!A:A,0))</f>
        <v>14.97</v>
      </c>
      <c r="E226" s="21">
        <f>IF($L$13="Wholesale",INDEX('Price List'!E:E,MATCH(A226,'Price List'!A:A,0)),IF($L$13="Level 1",INDEX('Price List'!F:F,MATCH(A226,'Price List'!A:A,0)),IF($L$13="Level 2",INDEX('Price List'!G:G,MATCH(A226,'Price List'!A:A,0)),IF($L$13="Level 3",INDEX('Price List'!H:H,MATCH(A226,'Price List'!A:A,0)),"-"))))</f>
        <v>14.97</v>
      </c>
      <c r="F226" s="33"/>
      <c r="G226" s="33"/>
      <c r="H226" s="33"/>
      <c r="I226" s="33"/>
      <c r="J226" s="25">
        <f t="shared" si="31"/>
        <v>0</v>
      </c>
      <c r="K226" s="28" t="str">
        <f t="shared" si="29"/>
        <v/>
      </c>
      <c r="L226" s="28" t="str">
        <f t="shared" si="30"/>
        <v/>
      </c>
    </row>
    <row r="227" spans="1:12" ht="11.1" customHeight="1" x14ac:dyDescent="0.2">
      <c r="A227" s="63" t="s">
        <v>473</v>
      </c>
      <c r="B227" s="63" t="s">
        <v>474</v>
      </c>
      <c r="C227" s="62">
        <v>1</v>
      </c>
      <c r="D227" s="21">
        <f>INDEX('Price List'!E:E,MATCH(A227,'Price List'!A:A,0))</f>
        <v>14.97</v>
      </c>
      <c r="E227" s="21">
        <f>IF($L$13="Wholesale",INDEX('Price List'!E:E,MATCH(A227,'Price List'!A:A,0)),IF($L$13="Level 1",INDEX('Price List'!F:F,MATCH(A227,'Price List'!A:A,0)),IF($L$13="Level 2",INDEX('Price List'!G:G,MATCH(A227,'Price List'!A:A,0)),IF($L$13="Level 3",INDEX('Price List'!H:H,MATCH(A227,'Price List'!A:A,0)),"-"))))</f>
        <v>14.97</v>
      </c>
      <c r="F227" s="33"/>
      <c r="G227" s="33"/>
      <c r="H227" s="33"/>
      <c r="I227" s="33"/>
      <c r="J227" s="25">
        <f t="shared" si="31"/>
        <v>0</v>
      </c>
      <c r="K227" s="28" t="str">
        <f t="shared" si="29"/>
        <v/>
      </c>
      <c r="L227" s="28" t="str">
        <f t="shared" si="30"/>
        <v/>
      </c>
    </row>
    <row r="228" spans="1:12" ht="11.1" customHeight="1" x14ac:dyDescent="0.2">
      <c r="A228" s="53" t="s">
        <v>650</v>
      </c>
      <c r="B228" s="53" t="s">
        <v>651</v>
      </c>
      <c r="C228" s="93">
        <v>1</v>
      </c>
      <c r="D228" s="21">
        <f>INDEX('Price List'!E:E,MATCH(A228,'Price List'!A:A,0))</f>
        <v>17.97</v>
      </c>
      <c r="E228" s="21">
        <f>IF($L$13="Wholesale",INDEX('Price List'!E:E,MATCH(A228,'Price List'!A:A,0)),IF($L$13="Level 1",INDEX('Price List'!F:F,MATCH(A228,'Price List'!A:A,0)),IF($L$13="Level 2",INDEX('Price List'!G:G,MATCH(A228,'Price List'!A:A,0)),IF($L$13="Level 3",INDEX('Price List'!H:H,MATCH(A228,'Price List'!A:A,0)),"-"))))</f>
        <v>17.97</v>
      </c>
      <c r="F228" s="33"/>
      <c r="G228" s="33"/>
      <c r="H228" s="33"/>
      <c r="I228" s="33"/>
      <c r="J228" s="25">
        <f t="shared" si="31"/>
        <v>0</v>
      </c>
      <c r="K228" s="28" t="str">
        <f t="shared" si="29"/>
        <v/>
      </c>
      <c r="L228" s="28" t="str">
        <f t="shared" si="30"/>
        <v/>
      </c>
    </row>
    <row r="229" spans="1:12" ht="11.1" customHeight="1" x14ac:dyDescent="0.2">
      <c r="A229" s="53" t="s">
        <v>652</v>
      </c>
      <c r="B229" s="53" t="s">
        <v>653</v>
      </c>
      <c r="C229" s="93">
        <v>1</v>
      </c>
      <c r="D229" s="21">
        <f>INDEX('Price List'!E:E,MATCH(A229,'Price List'!A:A,0))</f>
        <v>17.97</v>
      </c>
      <c r="E229" s="21">
        <f>IF($L$13="Wholesale",INDEX('Price List'!E:E,MATCH(A229,'Price List'!A:A,0)),IF($L$13="Level 1",INDEX('Price List'!F:F,MATCH(A229,'Price List'!A:A,0)),IF($L$13="Level 2",INDEX('Price List'!G:G,MATCH(A229,'Price List'!A:A,0)),IF($L$13="Level 3",INDEX('Price List'!H:H,MATCH(A229,'Price List'!A:A,0)),"-"))))</f>
        <v>17.97</v>
      </c>
      <c r="F229" s="33"/>
      <c r="G229" s="33"/>
      <c r="H229" s="33"/>
      <c r="I229" s="33"/>
      <c r="J229" s="25">
        <f t="shared" si="31"/>
        <v>0</v>
      </c>
      <c r="K229" s="28" t="str">
        <f t="shared" si="29"/>
        <v/>
      </c>
      <c r="L229" s="28" t="str">
        <f t="shared" si="30"/>
        <v/>
      </c>
    </row>
    <row r="230" spans="1:12" ht="11.1" customHeight="1" x14ac:dyDescent="0.2">
      <c r="A230" s="112"/>
      <c r="B230" s="113" t="s">
        <v>244</v>
      </c>
      <c r="C230" s="108"/>
      <c r="D230" s="109"/>
      <c r="E230" s="109"/>
      <c r="F230" s="110" t="str">
        <f>$F$22</f>
        <v>1st Ship Date</v>
      </c>
      <c r="G230" s="110" t="str">
        <f>$G$22</f>
        <v>2nd Ship Date</v>
      </c>
      <c r="H230" s="110" t="str">
        <f>$H$22</f>
        <v>3rd Ship Date</v>
      </c>
      <c r="I230" s="110" t="str">
        <f>$I$22</f>
        <v>4th Ship Date</v>
      </c>
      <c r="J230" s="108"/>
      <c r="K230" s="109"/>
      <c r="L230" s="109"/>
    </row>
    <row r="231" spans="1:12" ht="11.1" customHeight="1" x14ac:dyDescent="0.2">
      <c r="A231" s="72" t="s">
        <v>654</v>
      </c>
      <c r="B231" s="72" t="s">
        <v>655</v>
      </c>
      <c r="C231" s="91">
        <v>1</v>
      </c>
      <c r="D231" s="21">
        <f>INDEX('Price List'!E:E,MATCH(A231,'Price List'!A:A,0))</f>
        <v>1.25</v>
      </c>
      <c r="E231" s="21">
        <f>IF($L$13="Wholesale",INDEX('Price List'!E:E,MATCH(A231,'Price List'!A:A,0)),IF($L$13="Level 1",INDEX('Price List'!F:F,MATCH(A231,'Price List'!A:A,0)),IF($L$13="Level 2",INDEX('Price List'!G:G,MATCH(A231,'Price List'!A:A,0)),IF($L$13="Level 3",INDEX('Price List'!H:H,MATCH(A231,'Price List'!A:A,0)),"-"))))</f>
        <v>1.25</v>
      </c>
      <c r="F231" s="33"/>
      <c r="G231" s="33"/>
      <c r="H231" s="33"/>
      <c r="I231" s="33"/>
      <c r="J231" s="25">
        <f t="shared" si="31"/>
        <v>0</v>
      </c>
      <c r="K231" s="28" t="str">
        <f t="shared" si="29"/>
        <v/>
      </c>
      <c r="L231" s="28" t="str">
        <f t="shared" si="30"/>
        <v/>
      </c>
    </row>
    <row r="232" spans="1:12" ht="11.1" customHeight="1" x14ac:dyDescent="0.2">
      <c r="A232" s="69" t="s">
        <v>146</v>
      </c>
      <c r="B232" s="69" t="s">
        <v>147</v>
      </c>
      <c r="C232" s="57">
        <v>1</v>
      </c>
      <c r="D232" s="21">
        <f>INDEX('Price List'!E:E,MATCH(A232,'Price List'!A:A,0))</f>
        <v>1.25</v>
      </c>
      <c r="E232" s="21">
        <f>IF($L$13="Wholesale",INDEX('Price List'!E:E,MATCH(A232,'Price List'!A:A,0)),IF($L$13="Level 1",INDEX('Price List'!F:F,MATCH(A232,'Price List'!A:A,0)),IF($L$13="Level 2",INDEX('Price List'!G:G,MATCH(A232,'Price List'!A:A,0)),IF($L$13="Level 3",INDEX('Price List'!H:H,MATCH(A232,'Price List'!A:A,0)),"-"))))</f>
        <v>1.25</v>
      </c>
      <c r="F232" s="33"/>
      <c r="G232" s="33"/>
      <c r="H232" s="33"/>
      <c r="I232" s="33"/>
      <c r="J232" s="25">
        <f t="shared" si="31"/>
        <v>0</v>
      </c>
      <c r="K232" s="28" t="str">
        <f t="shared" si="29"/>
        <v/>
      </c>
      <c r="L232" s="28" t="str">
        <f t="shared" si="30"/>
        <v/>
      </c>
    </row>
    <row r="233" spans="1:12" ht="11.1" customHeight="1" x14ac:dyDescent="0.2">
      <c r="A233" s="63" t="s">
        <v>422</v>
      </c>
      <c r="B233" s="100" t="s">
        <v>423</v>
      </c>
      <c r="C233" s="57">
        <v>1</v>
      </c>
      <c r="D233" s="21">
        <f>INDEX('Price List'!E:E,MATCH(A233,'Price List'!A:A,0))</f>
        <v>1.25</v>
      </c>
      <c r="E233" s="21">
        <f>IF($L$13="Wholesale",INDEX('Price List'!E:E,MATCH(A233,'Price List'!A:A,0)),IF($L$13="Level 1",INDEX('Price List'!F:F,MATCH(A233,'Price List'!A:A,0)),IF($L$13="Level 2",INDEX('Price List'!G:G,MATCH(A233,'Price List'!A:A,0)),IF($L$13="Level 3",INDEX('Price List'!H:H,MATCH(A233,'Price List'!A:A,0)),"-"))))</f>
        <v>1.25</v>
      </c>
      <c r="F233" s="33"/>
      <c r="G233" s="33"/>
      <c r="H233" s="33"/>
      <c r="I233" s="33"/>
      <c r="J233" s="25">
        <f t="shared" si="31"/>
        <v>0</v>
      </c>
      <c r="K233" s="28" t="str">
        <f t="shared" si="29"/>
        <v/>
      </c>
      <c r="L233" s="28" t="str">
        <f t="shared" si="30"/>
        <v/>
      </c>
    </row>
    <row r="234" spans="1:12" ht="11.1" customHeight="1" x14ac:dyDescent="0.2">
      <c r="A234" s="63" t="s">
        <v>263</v>
      </c>
      <c r="B234" s="63" t="s">
        <v>264</v>
      </c>
      <c r="C234" s="57">
        <v>1</v>
      </c>
      <c r="D234" s="21">
        <f>INDEX('Price List'!E:E,MATCH(A234,'Price List'!A:A,0))</f>
        <v>2</v>
      </c>
      <c r="E234" s="21">
        <f>IF($L$13="Wholesale",INDEX('Price List'!E:E,MATCH(A234,'Price List'!A:A,0)),IF($L$13="Level 1",INDEX('Price List'!F:F,MATCH(A234,'Price List'!A:A,0)),IF($L$13="Level 2",INDEX('Price List'!G:G,MATCH(A234,'Price List'!A:A,0)),IF($L$13="Level 3",INDEX('Price List'!H:H,MATCH(A234,'Price List'!A:A,0)),"-"))))</f>
        <v>2</v>
      </c>
      <c r="F234" s="33"/>
      <c r="G234" s="33"/>
      <c r="H234" s="33"/>
      <c r="I234" s="33"/>
      <c r="J234" s="25">
        <f t="shared" si="31"/>
        <v>0</v>
      </c>
      <c r="K234" s="28" t="str">
        <f t="shared" si="29"/>
        <v/>
      </c>
      <c r="L234" s="28" t="str">
        <f t="shared" si="30"/>
        <v/>
      </c>
    </row>
    <row r="235" spans="1:12" ht="11.1" customHeight="1" x14ac:dyDescent="0.2">
      <c r="A235" s="69" t="s">
        <v>144</v>
      </c>
      <c r="B235" s="69" t="s">
        <v>145</v>
      </c>
      <c r="C235" s="57">
        <v>1</v>
      </c>
      <c r="D235" s="21">
        <f>INDEX('Price List'!E:E,MATCH(A235,'Price List'!A:A,0))</f>
        <v>1.5</v>
      </c>
      <c r="E235" s="21">
        <f>IF($L$13="Wholesale",INDEX('Price List'!E:E,MATCH(A235,'Price List'!A:A,0)),IF($L$13="Level 1",INDEX('Price List'!F:F,MATCH(A235,'Price List'!A:A,0)),IF($L$13="Level 2",INDEX('Price List'!G:G,MATCH(A235,'Price List'!A:A,0)),IF($L$13="Level 3",INDEX('Price List'!H:H,MATCH(A235,'Price List'!A:A,0)),"-"))))</f>
        <v>1.5</v>
      </c>
      <c r="F235" s="33"/>
      <c r="G235" s="33"/>
      <c r="H235" s="33"/>
      <c r="I235" s="33"/>
      <c r="J235" s="25">
        <f t="shared" si="31"/>
        <v>0</v>
      </c>
      <c r="K235" s="28" t="str">
        <f t="shared" si="29"/>
        <v/>
      </c>
      <c r="L235" s="28" t="str">
        <f t="shared" si="30"/>
        <v/>
      </c>
    </row>
    <row r="236" spans="1:12" ht="11.1" customHeight="1" x14ac:dyDescent="0.2">
      <c r="A236" s="63" t="s">
        <v>425</v>
      </c>
      <c r="B236" s="63" t="s">
        <v>426</v>
      </c>
      <c r="C236" s="57">
        <v>1</v>
      </c>
      <c r="D236" s="21">
        <f>INDEX('Price List'!E:E,MATCH(A236,'Price List'!A:A,0))</f>
        <v>1.25</v>
      </c>
      <c r="E236" s="21">
        <f>IF($L$13="Wholesale",INDEX('Price List'!E:E,MATCH(A236,'Price List'!A:A,0)),IF($L$13="Level 1",INDEX('Price List'!F:F,MATCH(A236,'Price List'!A:A,0)),IF($L$13="Level 2",INDEX('Price List'!G:G,MATCH(A236,'Price List'!A:A,0)),IF($L$13="Level 3",INDEX('Price List'!H:H,MATCH(A236,'Price List'!A:A,0)),"-"))))</f>
        <v>1.25</v>
      </c>
      <c r="F236" s="33"/>
      <c r="G236" s="33"/>
      <c r="H236" s="33"/>
      <c r="I236" s="33"/>
      <c r="J236" s="25">
        <f t="shared" si="31"/>
        <v>0</v>
      </c>
      <c r="K236" s="28" t="str">
        <f t="shared" si="29"/>
        <v/>
      </c>
      <c r="L236" s="28" t="str">
        <f t="shared" si="30"/>
        <v/>
      </c>
    </row>
    <row r="237" spans="1:12" ht="11.1" customHeight="1" x14ac:dyDescent="0.2">
      <c r="A237" s="55" t="s">
        <v>656</v>
      </c>
      <c r="B237" s="55" t="s">
        <v>657</v>
      </c>
      <c r="C237" s="91">
        <v>1</v>
      </c>
      <c r="D237" s="21">
        <f>INDEX('Price List'!E:E,MATCH(A237,'Price List'!A:A,0))</f>
        <v>1.25</v>
      </c>
      <c r="E237" s="21">
        <f>IF($L$13="Wholesale",INDEX('Price List'!E:E,MATCH(A237,'Price List'!A:A,0)),IF($L$13="Level 1",INDEX('Price List'!F:F,MATCH(A237,'Price List'!A:A,0)),IF($L$13="Level 2",INDEX('Price List'!G:G,MATCH(A237,'Price List'!A:A,0)),IF($L$13="Level 3",INDEX('Price List'!H:H,MATCH(A237,'Price List'!A:A,0)),"-"))))</f>
        <v>1.25</v>
      </c>
      <c r="F237" s="33"/>
      <c r="G237" s="33"/>
      <c r="H237" s="33"/>
      <c r="I237" s="33"/>
      <c r="J237" s="25">
        <f t="shared" si="31"/>
        <v>0</v>
      </c>
      <c r="K237" s="28" t="str">
        <f t="shared" si="29"/>
        <v/>
      </c>
      <c r="L237" s="28" t="str">
        <f t="shared" si="30"/>
        <v/>
      </c>
    </row>
    <row r="238" spans="1:12" ht="11.1" customHeight="1" x14ac:dyDescent="0.2">
      <c r="A238" s="55" t="s">
        <v>658</v>
      </c>
      <c r="B238" s="55" t="s">
        <v>659</v>
      </c>
      <c r="C238" s="91">
        <v>1</v>
      </c>
      <c r="D238" s="21">
        <f>INDEX('Price List'!E:E,MATCH(A238,'Price List'!A:A,0))</f>
        <v>1.25</v>
      </c>
      <c r="E238" s="21">
        <f>IF($L$13="Wholesale",INDEX('Price List'!E:E,MATCH(A238,'Price List'!A:A,0)),IF($L$13="Level 1",INDEX('Price List'!F:F,MATCH(A238,'Price List'!A:A,0)),IF($L$13="Level 2",INDEX('Price List'!G:G,MATCH(A238,'Price List'!A:A,0)),IF($L$13="Level 3",INDEX('Price List'!H:H,MATCH(A238,'Price List'!A:A,0)),"-"))))</f>
        <v>1.25</v>
      </c>
      <c r="F238" s="33"/>
      <c r="G238" s="33"/>
      <c r="H238" s="33"/>
      <c r="I238" s="33"/>
      <c r="J238" s="25">
        <f t="shared" si="31"/>
        <v>0</v>
      </c>
      <c r="K238" s="28" t="str">
        <f t="shared" si="29"/>
        <v/>
      </c>
      <c r="L238" s="28" t="str">
        <f t="shared" si="30"/>
        <v/>
      </c>
    </row>
    <row r="239" spans="1:12" ht="9.9499999999999993" customHeight="1" x14ac:dyDescent="0.2">
      <c r="A239" s="51" t="s">
        <v>428</v>
      </c>
      <c r="B239" s="51" t="s">
        <v>429</v>
      </c>
      <c r="C239" s="57">
        <v>1</v>
      </c>
      <c r="D239" s="21">
        <f>INDEX('Price List'!E:E,MATCH(A239,'Price List'!A:A,0))</f>
        <v>1.25</v>
      </c>
      <c r="E239" s="21">
        <f>IF($L$13="Wholesale",INDEX('Price List'!E:E,MATCH(A239,'Price List'!A:A,0)),IF($L$13="Level 1",INDEX('Price List'!F:F,MATCH(A239,'Price List'!A:A,0)),IF($L$13="Level 2",INDEX('Price List'!G:G,MATCH(A239,'Price List'!A:A,0)),IF($L$13="Level 3",INDEX('Price List'!H:H,MATCH(A239,'Price List'!A:A,0)),"-"))))</f>
        <v>1.25</v>
      </c>
      <c r="F239" s="33"/>
      <c r="G239" s="33"/>
      <c r="H239" s="33"/>
      <c r="I239" s="33"/>
      <c r="J239" s="25">
        <f t="shared" si="31"/>
        <v>0</v>
      </c>
      <c r="K239" s="28" t="str">
        <f>IF(SUM(J239*D239)&gt;0,SUM(J239*D239),"")</f>
        <v/>
      </c>
      <c r="L239" s="28" t="str">
        <f>IF(SUM(J239*E239)&gt;0,SUM(J239*E239),"")</f>
        <v/>
      </c>
    </row>
    <row r="240" spans="1:12" ht="11.1" customHeight="1" x14ac:dyDescent="0.2">
      <c r="A240" s="51" t="s">
        <v>431</v>
      </c>
      <c r="B240" s="51" t="s">
        <v>432</v>
      </c>
      <c r="C240" s="57">
        <v>1</v>
      </c>
      <c r="D240" s="21">
        <f>INDEX('Price List'!E:E,MATCH(A240,'Price List'!A:A,0))</f>
        <v>1.25</v>
      </c>
      <c r="E240" s="21">
        <f>IF($L$13="Wholesale",INDEX('Price List'!E:E,MATCH(A240,'Price List'!A:A,0)),IF($L$13="Level 1",INDEX('Price List'!F:F,MATCH(A240,'Price List'!A:A,0)),IF($L$13="Level 2",INDEX('Price List'!G:G,MATCH(A240,'Price List'!A:A,0)),IF($L$13="Level 3",INDEX('Price List'!H:H,MATCH(A240,'Price List'!A:A,0)),"-"))))</f>
        <v>1.25</v>
      </c>
      <c r="F240" s="33"/>
      <c r="G240" s="33"/>
      <c r="H240" s="33"/>
      <c r="I240" s="33"/>
      <c r="J240" s="25">
        <f>SUM(F240:I240)</f>
        <v>0</v>
      </c>
      <c r="K240" s="28" t="str">
        <f t="shared" ref="K240:K282" si="32">IF(SUM(J240*D240)&gt;0,SUM(J240*D240),"")</f>
        <v/>
      </c>
      <c r="L240" s="28" t="str">
        <f t="shared" ref="L240:L248" si="33">IF(SUM(J240*E240)&gt;0,SUM(J240*E240),"")</f>
        <v/>
      </c>
    </row>
    <row r="241" spans="1:12" ht="11.1" customHeight="1" x14ac:dyDescent="0.2">
      <c r="A241" s="63" t="s">
        <v>325</v>
      </c>
      <c r="B241" s="63" t="s">
        <v>326</v>
      </c>
      <c r="C241" s="57">
        <v>1</v>
      </c>
      <c r="D241" s="21">
        <f>INDEX('Price List'!E:E,MATCH(A241,'Price List'!A:A,0))</f>
        <v>3</v>
      </c>
      <c r="E241" s="21">
        <f>IF($L$13="Wholesale",INDEX('Price List'!E:E,MATCH(A241,'Price List'!A:A,0)),IF($L$13="Level 1",INDEX('Price List'!F:F,MATCH(A241,'Price List'!A:A,0)),IF($L$13="Level 2",INDEX('Price List'!G:G,MATCH(A241,'Price List'!A:A,0)),IF($L$13="Level 3",INDEX('Price List'!H:H,MATCH(A241,'Price List'!A:A,0)),"-"))))</f>
        <v>3</v>
      </c>
      <c r="F241" s="33"/>
      <c r="G241" s="33"/>
      <c r="H241" s="33"/>
      <c r="I241" s="33"/>
      <c r="J241" s="25">
        <f t="shared" ref="J241:J282" si="34">SUM(F241:I241)</f>
        <v>0</v>
      </c>
      <c r="K241" s="28" t="str">
        <f t="shared" si="32"/>
        <v/>
      </c>
      <c r="L241" s="28" t="str">
        <f t="shared" si="33"/>
        <v/>
      </c>
    </row>
    <row r="242" spans="1:12" ht="11.1" customHeight="1" x14ac:dyDescent="0.2">
      <c r="A242" s="63" t="s">
        <v>327</v>
      </c>
      <c r="B242" s="63" t="s">
        <v>328</v>
      </c>
      <c r="C242" s="57">
        <v>1</v>
      </c>
      <c r="D242" s="21">
        <f>INDEX('Price List'!E:E,MATCH(A242,'Price List'!A:A,0))</f>
        <v>2.5</v>
      </c>
      <c r="E242" s="21">
        <f>IF($L$13="Wholesale",INDEX('Price List'!E:E,MATCH(A242,'Price List'!A:A,0)),IF($L$13="Level 1",INDEX('Price List'!F:F,MATCH(A242,'Price List'!A:A,0)),IF($L$13="Level 2",INDEX('Price List'!G:G,MATCH(A242,'Price List'!A:A,0)),IF($L$13="Level 3",INDEX('Price List'!H:H,MATCH(A242,'Price List'!A:A,0)),"-"))))</f>
        <v>2.5</v>
      </c>
      <c r="F242" s="33"/>
      <c r="G242" s="33"/>
      <c r="H242" s="33"/>
      <c r="I242" s="33"/>
      <c r="J242" s="25">
        <f t="shared" si="34"/>
        <v>0</v>
      </c>
      <c r="K242" s="28" t="str">
        <f t="shared" si="32"/>
        <v/>
      </c>
      <c r="L242" s="28" t="str">
        <f t="shared" si="33"/>
        <v/>
      </c>
    </row>
    <row r="243" spans="1:12" ht="11.1" customHeight="1" x14ac:dyDescent="0.2">
      <c r="A243" s="63" t="s">
        <v>437</v>
      </c>
      <c r="B243" s="63" t="s">
        <v>438</v>
      </c>
      <c r="C243" s="57">
        <v>1</v>
      </c>
      <c r="D243" s="21">
        <f>INDEX('Price List'!E:E,MATCH(A243,'Price List'!A:A,0))</f>
        <v>3</v>
      </c>
      <c r="E243" s="21">
        <f>IF($L$13="Wholesale",INDEX('Price List'!E:E,MATCH(A243,'Price List'!A:A,0)),IF($L$13="Level 1",INDEX('Price List'!F:F,MATCH(A243,'Price List'!A:A,0)),IF($L$13="Level 2",INDEX('Price List'!G:G,MATCH(A243,'Price List'!A:A,0)),IF($L$13="Level 3",INDEX('Price List'!H:H,MATCH(A243,'Price List'!A:A,0)),"-"))))</f>
        <v>3</v>
      </c>
      <c r="F243" s="33"/>
      <c r="G243" s="33"/>
      <c r="H243" s="33"/>
      <c r="I243" s="33"/>
      <c r="J243" s="25">
        <f t="shared" si="34"/>
        <v>0</v>
      </c>
      <c r="K243" s="28" t="str">
        <f t="shared" si="32"/>
        <v/>
      </c>
      <c r="L243" s="28" t="str">
        <f t="shared" si="33"/>
        <v/>
      </c>
    </row>
    <row r="244" spans="1:12" ht="11.1" customHeight="1" x14ac:dyDescent="0.2">
      <c r="A244" s="63" t="s">
        <v>434</v>
      </c>
      <c r="B244" s="63" t="s">
        <v>435</v>
      </c>
      <c r="C244" s="57">
        <v>1</v>
      </c>
      <c r="D244" s="21">
        <f>INDEX('Price List'!E:E,MATCH(A244,'Price List'!A:A,0))</f>
        <v>2.5</v>
      </c>
      <c r="E244" s="21">
        <f>IF($L$13="Wholesale",INDEX('Price List'!E:E,MATCH(A244,'Price List'!A:A,0)),IF($L$13="Level 1",INDEX('Price List'!F:F,MATCH(A244,'Price List'!A:A,0)),IF($L$13="Level 2",INDEX('Price List'!G:G,MATCH(A244,'Price List'!A:A,0)),IF($L$13="Level 3",INDEX('Price List'!H:H,MATCH(A244,'Price List'!A:A,0)),"-"))))</f>
        <v>2.5</v>
      </c>
      <c r="F244" s="33"/>
      <c r="G244" s="33"/>
      <c r="H244" s="33"/>
      <c r="I244" s="33"/>
      <c r="J244" s="25">
        <f t="shared" si="34"/>
        <v>0</v>
      </c>
      <c r="K244" s="28" t="str">
        <f t="shared" si="32"/>
        <v/>
      </c>
      <c r="L244" s="28" t="str">
        <f t="shared" si="33"/>
        <v/>
      </c>
    </row>
    <row r="245" spans="1:12" ht="11.1" customHeight="1" x14ac:dyDescent="0.2">
      <c r="A245" s="63" t="s">
        <v>440</v>
      </c>
      <c r="B245" s="63" t="s">
        <v>441</v>
      </c>
      <c r="C245" s="57">
        <v>1</v>
      </c>
      <c r="D245" s="21">
        <f>INDEX('Price List'!E:E,MATCH(A245,'Price List'!A:A,0))</f>
        <v>2.5</v>
      </c>
      <c r="E245" s="21">
        <f>IF($L$13="Wholesale",INDEX('Price List'!E:E,MATCH(A245,'Price List'!A:A,0)),IF($L$13="Level 1",INDEX('Price List'!F:F,MATCH(A245,'Price List'!A:A,0)),IF($L$13="Level 2",INDEX('Price List'!G:G,MATCH(A245,'Price List'!A:A,0)),IF($L$13="Level 3",INDEX('Price List'!H:H,MATCH(A245,'Price List'!A:A,0)),"-"))))</f>
        <v>2.5</v>
      </c>
      <c r="F245" s="33"/>
      <c r="G245" s="33"/>
      <c r="H245" s="33"/>
      <c r="I245" s="33"/>
      <c r="J245" s="25">
        <f t="shared" si="34"/>
        <v>0</v>
      </c>
      <c r="K245" s="28" t="str">
        <f t="shared" si="32"/>
        <v/>
      </c>
      <c r="L245" s="28" t="str">
        <f t="shared" si="33"/>
        <v/>
      </c>
    </row>
    <row r="246" spans="1:12" ht="11.1" customHeight="1" x14ac:dyDescent="0.2">
      <c r="A246" s="63" t="s">
        <v>443</v>
      </c>
      <c r="B246" s="63" t="s">
        <v>444</v>
      </c>
      <c r="C246" s="57">
        <v>1</v>
      </c>
      <c r="D246" s="21">
        <f>INDEX('Price List'!E:E,MATCH(A246,'Price List'!A:A,0))</f>
        <v>2.5</v>
      </c>
      <c r="E246" s="21">
        <f>IF($L$13="Wholesale",INDEX('Price List'!E:E,MATCH(A246,'Price List'!A:A,0)),IF($L$13="Level 1",INDEX('Price List'!F:F,MATCH(A246,'Price List'!A:A,0)),IF($L$13="Level 2",INDEX('Price List'!G:G,MATCH(A246,'Price List'!A:A,0)),IF($L$13="Level 3",INDEX('Price List'!H:H,MATCH(A246,'Price List'!A:A,0)),"-"))))</f>
        <v>2.5</v>
      </c>
      <c r="F246" s="33"/>
      <c r="G246" s="33"/>
      <c r="H246" s="33"/>
      <c r="I246" s="33"/>
      <c r="J246" s="25">
        <f t="shared" si="34"/>
        <v>0</v>
      </c>
      <c r="K246" s="28" t="str">
        <f t="shared" si="32"/>
        <v/>
      </c>
      <c r="L246" s="28" t="str">
        <f t="shared" si="33"/>
        <v/>
      </c>
    </row>
    <row r="247" spans="1:12" ht="11.1" customHeight="1" x14ac:dyDescent="0.2">
      <c r="A247" s="63" t="s">
        <v>329</v>
      </c>
      <c r="B247" s="63" t="s">
        <v>330</v>
      </c>
      <c r="C247" s="57">
        <v>1</v>
      </c>
      <c r="D247" s="21">
        <f>INDEX('Price List'!E:E,MATCH(A247,'Price List'!A:A,0))</f>
        <v>3</v>
      </c>
      <c r="E247" s="21">
        <f>IF($L$13="Wholesale",INDEX('Price List'!E:E,MATCH(A247,'Price List'!A:A,0)),IF($L$13="Level 1",INDEX('Price List'!F:F,MATCH(A247,'Price List'!A:A,0)),IF($L$13="Level 2",INDEX('Price List'!G:G,MATCH(A247,'Price List'!A:A,0)),IF($L$13="Level 3",INDEX('Price List'!H:H,MATCH(A247,'Price List'!A:A,0)),"-"))))</f>
        <v>3</v>
      </c>
      <c r="F247" s="33"/>
      <c r="G247" s="33"/>
      <c r="H247" s="33"/>
      <c r="I247" s="33"/>
      <c r="J247" s="25">
        <f t="shared" si="34"/>
        <v>0</v>
      </c>
      <c r="K247" s="28" t="str">
        <f t="shared" si="32"/>
        <v/>
      </c>
      <c r="L247" s="28" t="str">
        <f t="shared" si="33"/>
        <v/>
      </c>
    </row>
    <row r="248" spans="1:12" ht="11.1" customHeight="1" x14ac:dyDescent="0.2">
      <c r="A248" s="63" t="s">
        <v>331</v>
      </c>
      <c r="B248" s="63" t="s">
        <v>332</v>
      </c>
      <c r="C248" s="57">
        <v>1</v>
      </c>
      <c r="D248" s="21">
        <f>INDEX('Price List'!E:E,MATCH(A248,'Price List'!A:A,0))</f>
        <v>2.5</v>
      </c>
      <c r="E248" s="21">
        <f>IF($L$13="Wholesale",INDEX('Price List'!E:E,MATCH(A248,'Price List'!A:A,0)),IF($L$13="Level 1",INDEX('Price List'!F:F,MATCH(A248,'Price List'!A:A,0)),IF($L$13="Level 2",INDEX('Price List'!G:G,MATCH(A248,'Price List'!A:A,0)),IF($L$13="Level 3",INDEX('Price List'!H:H,MATCH(A248,'Price List'!A:A,0)),"-"))))</f>
        <v>2.5</v>
      </c>
      <c r="F248" s="33"/>
      <c r="G248" s="33"/>
      <c r="H248" s="33"/>
      <c r="I248" s="33"/>
      <c r="J248" s="25">
        <f t="shared" si="34"/>
        <v>0</v>
      </c>
      <c r="K248" s="28" t="str">
        <f t="shared" si="32"/>
        <v/>
      </c>
      <c r="L248" s="28" t="str">
        <f t="shared" si="33"/>
        <v/>
      </c>
    </row>
    <row r="249" spans="1:12" ht="9.9499999999999993" customHeight="1" x14ac:dyDescent="0.2">
      <c r="A249" s="63" t="s">
        <v>446</v>
      </c>
      <c r="B249" s="63" t="s">
        <v>447</v>
      </c>
      <c r="C249" s="57">
        <v>1</v>
      </c>
      <c r="D249" s="21">
        <f>INDEX('Price List'!E:E,MATCH(A249,'Price List'!A:A,0))</f>
        <v>2.5</v>
      </c>
      <c r="E249" s="21">
        <f>IF($L$13="Wholesale",INDEX('Price List'!E:E,MATCH(A249,'Price List'!A:A,0)),IF($L$13="Level 1",INDEX('Price List'!F:F,MATCH(A249,'Price List'!A:A,0)),IF($L$13="Level 2",INDEX('Price List'!G:G,MATCH(A249,'Price List'!A:A,0)),IF($L$13="Level 3",INDEX('Price List'!H:H,MATCH(A249,'Price List'!A:A,0)),"-"))))</f>
        <v>2.5</v>
      </c>
      <c r="F249" s="33"/>
      <c r="G249" s="33"/>
      <c r="H249" s="33"/>
      <c r="I249" s="33"/>
      <c r="J249" s="25">
        <f t="shared" si="34"/>
        <v>0</v>
      </c>
      <c r="K249" s="28" t="str">
        <f t="shared" si="32"/>
        <v/>
      </c>
      <c r="L249" s="28" t="str">
        <f>IF(SUM(J249*E249)&gt;0,SUM(J249*E249),"")</f>
        <v/>
      </c>
    </row>
    <row r="250" spans="1:12" ht="11.1" customHeight="1" x14ac:dyDescent="0.2">
      <c r="A250" s="63" t="s">
        <v>333</v>
      </c>
      <c r="B250" s="63" t="s">
        <v>334</v>
      </c>
      <c r="C250" s="57">
        <v>1</v>
      </c>
      <c r="D250" s="21">
        <f>INDEX('Price List'!E:E,MATCH(A250,'Price List'!A:A,0))</f>
        <v>2.5</v>
      </c>
      <c r="E250" s="21">
        <f>IF($L$13="Wholesale",INDEX('Price List'!E:E,MATCH(A250,'Price List'!A:A,0)),IF($L$13="Level 1",INDEX('Price List'!F:F,MATCH(A250,'Price List'!A:A,0)),IF($L$13="Level 2",INDEX('Price List'!G:G,MATCH(A250,'Price List'!A:A,0)),IF($L$13="Level 3",INDEX('Price List'!H:H,MATCH(A250,'Price List'!A:A,0)),"-"))))</f>
        <v>2.5</v>
      </c>
      <c r="F250" s="33"/>
      <c r="G250" s="33"/>
      <c r="H250" s="33"/>
      <c r="I250" s="33"/>
      <c r="J250" s="25">
        <f t="shared" si="34"/>
        <v>0</v>
      </c>
      <c r="K250" s="28" t="str">
        <f t="shared" si="32"/>
        <v/>
      </c>
      <c r="L250" s="28" t="str">
        <f t="shared" ref="L250:L260" si="35">IF(SUM(J250*E250)&gt;0,SUM(J250*E250),"")</f>
        <v/>
      </c>
    </row>
    <row r="251" spans="1:12" ht="11.1" customHeight="1" x14ac:dyDescent="0.2">
      <c r="A251" s="100" t="s">
        <v>449</v>
      </c>
      <c r="B251" s="63" t="s">
        <v>450</v>
      </c>
      <c r="C251" s="57">
        <v>1</v>
      </c>
      <c r="D251" s="21">
        <f>INDEX('Price List'!E:E,MATCH(A251,'Price List'!A:A,0))</f>
        <v>2.5</v>
      </c>
      <c r="E251" s="21">
        <f>IF($L$13="Wholesale",INDEX('Price List'!E:E,MATCH(A251,'Price List'!A:A,0)),IF($L$13="Level 1",INDEX('Price List'!F:F,MATCH(A251,'Price List'!A:A,0)),IF($L$13="Level 2",INDEX('Price List'!G:G,MATCH(A251,'Price List'!A:A,0)),IF($L$13="Level 3",INDEX('Price List'!H:H,MATCH(A251,'Price List'!A:A,0)),"-"))))</f>
        <v>2.5</v>
      </c>
      <c r="F251" s="33"/>
      <c r="G251" s="33"/>
      <c r="H251" s="33"/>
      <c r="I251" s="33"/>
      <c r="J251" s="25">
        <f t="shared" si="34"/>
        <v>0</v>
      </c>
      <c r="K251" s="28" t="str">
        <f t="shared" si="32"/>
        <v/>
      </c>
      <c r="L251" s="28" t="str">
        <f t="shared" si="35"/>
        <v/>
      </c>
    </row>
    <row r="252" spans="1:12" ht="11.1" customHeight="1" x14ac:dyDescent="0.2">
      <c r="A252" s="63" t="s">
        <v>452</v>
      </c>
      <c r="B252" s="63" t="s">
        <v>453</v>
      </c>
      <c r="C252" s="57">
        <v>1</v>
      </c>
      <c r="D252" s="21">
        <f>INDEX('Price List'!E:E,MATCH(A252,'Price List'!A:A,0))</f>
        <v>2.5</v>
      </c>
      <c r="E252" s="21">
        <f>IF($L$13="Wholesale",INDEX('Price List'!E:E,MATCH(A252,'Price List'!A:A,0)),IF($L$13="Level 1",INDEX('Price List'!F:F,MATCH(A252,'Price List'!A:A,0)),IF($L$13="Level 2",INDEX('Price List'!G:G,MATCH(A252,'Price List'!A:A,0)),IF($L$13="Level 3",INDEX('Price List'!H:H,MATCH(A252,'Price List'!A:A,0)),"-"))))</f>
        <v>2.5</v>
      </c>
      <c r="F252" s="33"/>
      <c r="G252" s="33"/>
      <c r="H252" s="33"/>
      <c r="I252" s="33"/>
      <c r="J252" s="25">
        <f t="shared" si="34"/>
        <v>0</v>
      </c>
      <c r="K252" s="28" t="str">
        <f t="shared" si="32"/>
        <v/>
      </c>
      <c r="L252" s="28" t="str">
        <f t="shared" si="35"/>
        <v/>
      </c>
    </row>
    <row r="253" spans="1:12" ht="11.1" customHeight="1" x14ac:dyDescent="0.2">
      <c r="A253" s="63" t="s">
        <v>455</v>
      </c>
      <c r="B253" s="63" t="s">
        <v>456</v>
      </c>
      <c r="C253" s="57">
        <v>1</v>
      </c>
      <c r="D253" s="21">
        <f>INDEX('Price List'!E:E,MATCH(A253,'Price List'!A:A,0))</f>
        <v>2.5</v>
      </c>
      <c r="E253" s="21">
        <f>IF($L$13="Wholesale",INDEX('Price List'!E:E,MATCH(A253,'Price List'!A:A,0)),IF($L$13="Level 1",INDEX('Price List'!F:F,MATCH(A253,'Price List'!A:A,0)),IF($L$13="Level 2",INDEX('Price List'!G:G,MATCH(A253,'Price List'!A:A,0)),IF($L$13="Level 3",INDEX('Price List'!H:H,MATCH(A253,'Price List'!A:A,0)),"-"))))</f>
        <v>2.5</v>
      </c>
      <c r="F253" s="33"/>
      <c r="G253" s="33"/>
      <c r="H253" s="33"/>
      <c r="I253" s="33"/>
      <c r="J253" s="25">
        <f t="shared" si="34"/>
        <v>0</v>
      </c>
      <c r="K253" s="28" t="str">
        <f t="shared" si="32"/>
        <v/>
      </c>
      <c r="L253" s="28" t="str">
        <f t="shared" si="35"/>
        <v/>
      </c>
    </row>
    <row r="254" spans="1:12" ht="11.1" customHeight="1" x14ac:dyDescent="0.2">
      <c r="A254" s="72" t="s">
        <v>660</v>
      </c>
      <c r="B254" s="72" t="s">
        <v>661</v>
      </c>
      <c r="C254" s="91">
        <v>1</v>
      </c>
      <c r="D254" s="21">
        <f>INDEX('Price List'!E:E,MATCH(A254,'Price List'!A:A,0))</f>
        <v>2.5</v>
      </c>
      <c r="E254" s="21">
        <f>IF($L$13="Wholesale",INDEX('Price List'!E:E,MATCH(A254,'Price List'!A:A,0)),IF($L$13="Level 1",INDEX('Price List'!F:F,MATCH(A254,'Price List'!A:A,0)),IF($L$13="Level 2",INDEX('Price List'!G:G,MATCH(A254,'Price List'!A:A,0)),IF($L$13="Level 3",INDEX('Price List'!H:H,MATCH(A254,'Price List'!A:A,0)),"-"))))</f>
        <v>2.5</v>
      </c>
      <c r="F254" s="33"/>
      <c r="G254" s="33"/>
      <c r="H254" s="33"/>
      <c r="I254" s="33"/>
      <c r="J254" s="25">
        <f t="shared" si="34"/>
        <v>0</v>
      </c>
      <c r="K254" s="28" t="str">
        <f t="shared" si="32"/>
        <v/>
      </c>
      <c r="L254" s="28" t="str">
        <f t="shared" si="35"/>
        <v/>
      </c>
    </row>
    <row r="255" spans="1:12" ht="11.1" customHeight="1" x14ac:dyDescent="0.2">
      <c r="A255" s="53" t="s">
        <v>266</v>
      </c>
      <c r="B255" s="53" t="s">
        <v>267</v>
      </c>
      <c r="C255" s="93">
        <v>1</v>
      </c>
      <c r="D255" s="21">
        <f>INDEX('Price List'!E:E,MATCH(A255,'Price List'!A:A,0))</f>
        <v>9.98</v>
      </c>
      <c r="E255" s="21">
        <f>IF($L$13="Wholesale",INDEX('Price List'!E:E,MATCH(A255,'Price List'!A:A,0)),IF($L$13="Level 1",INDEX('Price List'!F:F,MATCH(A255,'Price List'!A:A,0)),IF($L$13="Level 2",INDEX('Price List'!G:G,MATCH(A255,'Price List'!A:A,0)),IF($L$13="Level 3",INDEX('Price List'!H:H,MATCH(A255,'Price List'!A:A,0)),"-"))))</f>
        <v>9.98</v>
      </c>
      <c r="F255" s="33"/>
      <c r="G255" s="33"/>
      <c r="H255" s="33"/>
      <c r="I255" s="33"/>
      <c r="J255" s="25">
        <f t="shared" si="34"/>
        <v>0</v>
      </c>
      <c r="K255" s="28" t="str">
        <f t="shared" si="32"/>
        <v/>
      </c>
      <c r="L255" s="28" t="str">
        <f t="shared" si="35"/>
        <v/>
      </c>
    </row>
    <row r="256" spans="1:12" ht="12.95" customHeight="1" x14ac:dyDescent="0.2">
      <c r="A256" s="53" t="s">
        <v>269</v>
      </c>
      <c r="B256" s="53" t="s">
        <v>270</v>
      </c>
      <c r="C256" s="93">
        <v>1</v>
      </c>
      <c r="D256" s="21">
        <f>INDEX('Price List'!E:E,MATCH(A256,'Price List'!A:A,0))</f>
        <v>9.98</v>
      </c>
      <c r="E256" s="21">
        <f>IF($L$13="Wholesale",INDEX('Price List'!E:E,MATCH(A256,'Price List'!A:A,0)),IF($L$13="Level 1",INDEX('Price List'!F:F,MATCH(A256,'Price List'!A:A,0)),IF($L$13="Level 2",INDEX('Price List'!G:G,MATCH(A256,'Price List'!A:A,0)),IF($L$13="Level 3",INDEX('Price List'!H:H,MATCH(A256,'Price List'!A:A,0)),"-"))))</f>
        <v>9.98</v>
      </c>
      <c r="F256" s="33"/>
      <c r="G256" s="33"/>
      <c r="H256" s="33"/>
      <c r="I256" s="33"/>
      <c r="J256" s="25">
        <f t="shared" si="34"/>
        <v>0</v>
      </c>
      <c r="K256" s="28" t="str">
        <f t="shared" si="32"/>
        <v/>
      </c>
      <c r="L256" s="28" t="str">
        <f t="shared" si="35"/>
        <v/>
      </c>
    </row>
    <row r="257" spans="1:12" ht="11.1" customHeight="1" x14ac:dyDescent="0.2">
      <c r="A257" s="112"/>
      <c r="B257" s="113" t="s">
        <v>151</v>
      </c>
      <c r="C257" s="108"/>
      <c r="D257" s="109"/>
      <c r="E257" s="109"/>
      <c r="F257" s="110" t="str">
        <f>$F$22</f>
        <v>1st Ship Date</v>
      </c>
      <c r="G257" s="110" t="str">
        <f>$G$22</f>
        <v>2nd Ship Date</v>
      </c>
      <c r="H257" s="110" t="str">
        <f>$H$22</f>
        <v>3rd Ship Date</v>
      </c>
      <c r="I257" s="110" t="str">
        <f>$I$22</f>
        <v>4th Ship Date</v>
      </c>
      <c r="J257" s="108"/>
      <c r="K257" s="109"/>
      <c r="L257" s="109"/>
    </row>
    <row r="258" spans="1:12" ht="11.1" customHeight="1" x14ac:dyDescent="0.2">
      <c r="A258" s="69" t="s">
        <v>343</v>
      </c>
      <c r="B258" s="78" t="s">
        <v>344</v>
      </c>
      <c r="C258" s="57">
        <v>1</v>
      </c>
      <c r="D258" s="21">
        <f>INDEX('Price List'!E:E,MATCH(A258,'Price List'!A:A,0))</f>
        <v>5</v>
      </c>
      <c r="E258" s="21">
        <f>IF($L$13="Wholesale",INDEX('Price List'!E:E,MATCH(A258,'Price List'!A:A,0)),IF($L$13="Level 1",INDEX('Price List'!F:F,MATCH(A258,'Price List'!A:A,0)),IF($L$13="Level 2",INDEX('Price List'!G:G,MATCH(A258,'Price List'!A:A,0)),IF($L$13="Level 3",INDEX('Price List'!H:H,MATCH(A258,'Price List'!A:A,0)),"-"))))</f>
        <v>5</v>
      </c>
      <c r="F258" s="33"/>
      <c r="G258" s="33"/>
      <c r="H258" s="33"/>
      <c r="I258" s="33"/>
      <c r="J258" s="25">
        <f t="shared" si="34"/>
        <v>0</v>
      </c>
      <c r="K258" s="28" t="str">
        <f t="shared" si="32"/>
        <v/>
      </c>
      <c r="L258" s="28" t="str">
        <f t="shared" si="35"/>
        <v/>
      </c>
    </row>
    <row r="259" spans="1:12" ht="11.1" customHeight="1" x14ac:dyDescent="0.2">
      <c r="A259" s="66" t="s">
        <v>152</v>
      </c>
      <c r="B259" s="66" t="s">
        <v>153</v>
      </c>
      <c r="C259" s="57">
        <v>1</v>
      </c>
      <c r="D259" s="21">
        <f>INDEX('Price List'!E:E,MATCH(A259,'Price List'!A:A,0))</f>
        <v>6</v>
      </c>
      <c r="E259" s="21">
        <f>IF($L$13="Wholesale",INDEX('Price List'!E:E,MATCH(A259,'Price List'!A:A,0)),IF($L$13="Level 1",INDEX('Price List'!F:F,MATCH(A259,'Price List'!A:A,0)),IF($L$13="Level 2",INDEX('Price List'!G:G,MATCH(A259,'Price List'!A:A,0)),IF($L$13="Level 3",INDEX('Price List'!H:H,MATCH(A259,'Price List'!A:A,0)),"-"))))</f>
        <v>6</v>
      </c>
      <c r="F259" s="33"/>
      <c r="G259" s="33"/>
      <c r="H259" s="33"/>
      <c r="I259" s="33"/>
      <c r="J259" s="25">
        <f t="shared" si="34"/>
        <v>0</v>
      </c>
      <c r="K259" s="28" t="str">
        <f t="shared" si="32"/>
        <v/>
      </c>
      <c r="L259" s="28" t="str">
        <f t="shared" si="35"/>
        <v/>
      </c>
    </row>
    <row r="260" spans="1:12" ht="11.1" customHeight="1" x14ac:dyDescent="0.2">
      <c r="A260" s="55" t="s">
        <v>662</v>
      </c>
      <c r="B260" s="55" t="s">
        <v>663</v>
      </c>
      <c r="C260" s="91">
        <v>1</v>
      </c>
      <c r="D260" s="21">
        <f>INDEX('Price List'!E:E,MATCH(A260,'Price List'!A:A,0))</f>
        <v>2.97</v>
      </c>
      <c r="E260" s="21">
        <f>IF($L$13="Wholesale",INDEX('Price List'!E:E,MATCH(A260,'Price List'!A:A,0)),IF($L$13="Level 1",INDEX('Price List'!F:F,MATCH(A260,'Price List'!A:A,0)),IF($L$13="Level 2",INDEX('Price List'!G:G,MATCH(A260,'Price List'!A:A,0)),IF($L$13="Level 3",INDEX('Price List'!H:H,MATCH(A260,'Price List'!A:A,0)),"-"))))</f>
        <v>2.97</v>
      </c>
      <c r="F260" s="33"/>
      <c r="G260" s="33"/>
      <c r="H260" s="33"/>
      <c r="I260" s="33"/>
      <c r="J260" s="25">
        <f t="shared" si="34"/>
        <v>0</v>
      </c>
      <c r="K260" s="28" t="str">
        <f t="shared" si="32"/>
        <v/>
      </c>
      <c r="L260" s="28" t="str">
        <f t="shared" si="35"/>
        <v/>
      </c>
    </row>
    <row r="261" spans="1:12" ht="9.9499999999999993" customHeight="1" x14ac:dyDescent="0.2">
      <c r="A261" s="66" t="s">
        <v>154</v>
      </c>
      <c r="B261" s="66" t="s">
        <v>155</v>
      </c>
      <c r="C261" s="57">
        <v>1</v>
      </c>
      <c r="D261" s="21">
        <f>INDEX('Price List'!E:E,MATCH(A261,'Price List'!A:A,0))</f>
        <v>6</v>
      </c>
      <c r="E261" s="21">
        <f>IF($L$13="Wholesale",INDEX('Price List'!E:E,MATCH(A261,'Price List'!A:A,0)),IF($L$13="Level 1",INDEX('Price List'!F:F,MATCH(A261,'Price List'!A:A,0)),IF($L$13="Level 2",INDEX('Price List'!G:G,MATCH(A261,'Price List'!A:A,0)),IF($L$13="Level 3",INDEX('Price List'!H:H,MATCH(A261,'Price List'!A:A,0)),"-"))))</f>
        <v>6</v>
      </c>
      <c r="F261" s="33"/>
      <c r="G261" s="33"/>
      <c r="H261" s="33"/>
      <c r="I261" s="33"/>
      <c r="J261" s="25">
        <f t="shared" si="34"/>
        <v>0</v>
      </c>
      <c r="K261" s="28" t="str">
        <f t="shared" si="32"/>
        <v/>
      </c>
      <c r="L261" s="28" t="str">
        <f t="shared" ref="L261:L267" si="36">IF(SUM(J261*E261)&gt;0,SUM(J261*E261),"")</f>
        <v/>
      </c>
    </row>
    <row r="262" spans="1:12" ht="11.1" customHeight="1" x14ac:dyDescent="0.2">
      <c r="A262" s="55" t="s">
        <v>664</v>
      </c>
      <c r="B262" s="55" t="s">
        <v>665</v>
      </c>
      <c r="C262" s="91">
        <v>1</v>
      </c>
      <c r="D262" s="21">
        <f>INDEX('Price List'!E:E,MATCH(A262,'Price List'!A:A,0))</f>
        <v>2.97</v>
      </c>
      <c r="E262" s="21">
        <f>IF($L$13="Wholesale",INDEX('Price List'!E:E,MATCH(A262,'Price List'!A:A,0)),IF($L$13="Level 1",INDEX('Price List'!F:F,MATCH(A262,'Price List'!A:A,0)),IF($L$13="Level 2",INDEX('Price List'!G:G,MATCH(A262,'Price List'!A:A,0)),IF($L$13="Level 3",INDEX('Price List'!H:H,MATCH(A262,'Price List'!A:A,0)),"-"))))</f>
        <v>2.97</v>
      </c>
      <c r="F262" s="33"/>
      <c r="G262" s="33"/>
      <c r="H262" s="33"/>
      <c r="I262" s="33"/>
      <c r="J262" s="25">
        <f t="shared" si="34"/>
        <v>0</v>
      </c>
      <c r="K262" s="28" t="str">
        <f t="shared" si="32"/>
        <v/>
      </c>
      <c r="L262" s="28" t="str">
        <f t="shared" si="36"/>
        <v/>
      </c>
    </row>
    <row r="263" spans="1:12" ht="11.1" customHeight="1" x14ac:dyDescent="0.2">
      <c r="A263" s="66" t="s">
        <v>156</v>
      </c>
      <c r="B263" s="66" t="s">
        <v>157</v>
      </c>
      <c r="C263" s="57">
        <v>1</v>
      </c>
      <c r="D263" s="21">
        <f>INDEX('Price List'!E:E,MATCH(A263,'Price List'!A:A,0))</f>
        <v>8.4</v>
      </c>
      <c r="E263" s="21">
        <f>IF($L$13="Wholesale",INDEX('Price List'!E:E,MATCH(A263,'Price List'!A:A,0)),IF($L$13="Level 1",INDEX('Price List'!F:F,MATCH(A263,'Price List'!A:A,0)),IF($L$13="Level 2",INDEX('Price List'!G:G,MATCH(A263,'Price List'!A:A,0)),IF($L$13="Level 3",INDEX('Price List'!H:H,MATCH(A263,'Price List'!A:A,0)),"-"))))</f>
        <v>8.4</v>
      </c>
      <c r="F263" s="33"/>
      <c r="G263" s="33"/>
      <c r="H263" s="33"/>
      <c r="I263" s="33"/>
      <c r="J263" s="25">
        <f t="shared" si="34"/>
        <v>0</v>
      </c>
      <c r="K263" s="28" t="str">
        <f t="shared" si="32"/>
        <v/>
      </c>
      <c r="L263" s="28" t="str">
        <f t="shared" si="36"/>
        <v/>
      </c>
    </row>
    <row r="264" spans="1:12" ht="11.1" customHeight="1" x14ac:dyDescent="0.2">
      <c r="A264" s="66" t="s">
        <v>164</v>
      </c>
      <c r="B264" s="66" t="s">
        <v>165</v>
      </c>
      <c r="C264" s="57">
        <v>1</v>
      </c>
      <c r="D264" s="21">
        <f>INDEX('Price List'!E:E,MATCH(A264,'Price List'!A:A,0))</f>
        <v>4.2</v>
      </c>
      <c r="E264" s="21">
        <f>IF($L$13="Wholesale",INDEX('Price List'!E:E,MATCH(A264,'Price List'!A:A,0)),IF($L$13="Level 1",INDEX('Price List'!F:F,MATCH(A264,'Price List'!A:A,0)),IF($L$13="Level 2",INDEX('Price List'!G:G,MATCH(A264,'Price List'!A:A,0)),IF($L$13="Level 3",INDEX('Price List'!H:H,MATCH(A264,'Price List'!A:A,0)),"-"))))</f>
        <v>4.2</v>
      </c>
      <c r="F264" s="33"/>
      <c r="G264" s="33"/>
      <c r="H264" s="33"/>
      <c r="I264" s="33"/>
      <c r="J264" s="25">
        <f t="shared" si="34"/>
        <v>0</v>
      </c>
      <c r="K264" s="28" t="str">
        <f t="shared" si="32"/>
        <v/>
      </c>
      <c r="L264" s="28" t="str">
        <f t="shared" si="36"/>
        <v/>
      </c>
    </row>
    <row r="265" spans="1:12" ht="11.1" customHeight="1" x14ac:dyDescent="0.2">
      <c r="A265" s="66" t="s">
        <v>166</v>
      </c>
      <c r="B265" s="66" t="s">
        <v>167</v>
      </c>
      <c r="C265" s="57">
        <v>1</v>
      </c>
      <c r="D265" s="21">
        <f>INDEX('Price List'!E:E,MATCH(A265,'Price List'!A:A,0))</f>
        <v>3</v>
      </c>
      <c r="E265" s="21">
        <f>IF($L$13="Wholesale",INDEX('Price List'!E:E,MATCH(A265,'Price List'!A:A,0)),IF($L$13="Level 1",INDEX('Price List'!F:F,MATCH(A265,'Price List'!A:A,0)),IF($L$13="Level 2",INDEX('Price List'!G:G,MATCH(A265,'Price List'!A:A,0)),IF($L$13="Level 3",INDEX('Price List'!H:H,MATCH(A265,'Price List'!A:A,0)),"-"))))</f>
        <v>3</v>
      </c>
      <c r="F265" s="33"/>
      <c r="G265" s="33"/>
      <c r="H265" s="33"/>
      <c r="I265" s="33"/>
      <c r="J265" s="25">
        <f t="shared" si="34"/>
        <v>0</v>
      </c>
      <c r="K265" s="28" t="str">
        <f t="shared" si="32"/>
        <v/>
      </c>
      <c r="L265" s="28" t="str">
        <f t="shared" si="36"/>
        <v/>
      </c>
    </row>
    <row r="266" spans="1:12" ht="9.9499999999999993" customHeight="1" x14ac:dyDescent="0.2">
      <c r="A266" s="66" t="s">
        <v>168</v>
      </c>
      <c r="B266" s="66" t="s">
        <v>169</v>
      </c>
      <c r="C266" s="57">
        <v>1</v>
      </c>
      <c r="D266" s="21">
        <f>INDEX('Price List'!E:E,MATCH(A266,'Price List'!A:A,0))</f>
        <v>6</v>
      </c>
      <c r="E266" s="21">
        <f>IF($L$13="Wholesale",INDEX('Price List'!E:E,MATCH(A266,'Price List'!A:A,0)),IF($L$13="Level 1",INDEX('Price List'!F:F,MATCH(A266,'Price List'!A:A,0)),IF($L$13="Level 2",INDEX('Price List'!G:G,MATCH(A266,'Price List'!A:A,0)),IF($L$13="Level 3",INDEX('Price List'!H:H,MATCH(A266,'Price List'!A:A,0)),"-"))))</f>
        <v>6</v>
      </c>
      <c r="F266" s="33"/>
      <c r="G266" s="33"/>
      <c r="H266" s="33"/>
      <c r="I266" s="33"/>
      <c r="J266" s="25">
        <f t="shared" si="34"/>
        <v>0</v>
      </c>
      <c r="K266" s="28" t="str">
        <f t="shared" si="32"/>
        <v/>
      </c>
      <c r="L266" s="28" t="str">
        <f t="shared" si="36"/>
        <v/>
      </c>
    </row>
    <row r="267" spans="1:12" ht="9.9499999999999993" customHeight="1" x14ac:dyDescent="0.2">
      <c r="A267" s="66" t="s">
        <v>170</v>
      </c>
      <c r="B267" s="66" t="s">
        <v>171</v>
      </c>
      <c r="C267" s="57">
        <v>1</v>
      </c>
      <c r="D267" s="21">
        <f>INDEX('Price List'!E:E,MATCH(A267,'Price List'!A:A,0))</f>
        <v>6</v>
      </c>
      <c r="E267" s="21">
        <f>IF($L$13="Wholesale",INDEX('Price List'!E:E,MATCH(A267,'Price List'!A:A,0)),IF($L$13="Level 1",INDEX('Price List'!F:F,MATCH(A267,'Price List'!A:A,0)),IF($L$13="Level 2",INDEX('Price List'!G:G,MATCH(A267,'Price List'!A:A,0)),IF($L$13="Level 3",INDEX('Price List'!H:H,MATCH(A267,'Price List'!A:A,0)),"-"))))</f>
        <v>6</v>
      </c>
      <c r="F267" s="33"/>
      <c r="G267" s="33"/>
      <c r="H267" s="33"/>
      <c r="I267" s="33"/>
      <c r="J267" s="25">
        <f t="shared" si="34"/>
        <v>0</v>
      </c>
      <c r="K267" s="28" t="str">
        <f t="shared" si="32"/>
        <v/>
      </c>
      <c r="L267" s="28" t="str">
        <f t="shared" si="36"/>
        <v/>
      </c>
    </row>
    <row r="268" spans="1:12" ht="11.1" customHeight="1" x14ac:dyDescent="0.2">
      <c r="A268" s="66" t="s">
        <v>172</v>
      </c>
      <c r="B268" s="66" t="s">
        <v>173</v>
      </c>
      <c r="C268" s="57">
        <v>1</v>
      </c>
      <c r="D268" s="21">
        <f>INDEX('Price List'!E:E,MATCH(A268,'Price List'!A:A,0))</f>
        <v>8.4</v>
      </c>
      <c r="E268" s="21">
        <f>IF($L$13="Wholesale",INDEX('Price List'!E:E,MATCH(A268,'Price List'!A:A,0)),IF($L$13="Level 1",INDEX('Price List'!F:F,MATCH(A268,'Price List'!A:A,0)),IF($L$13="Level 2",INDEX('Price List'!G:G,MATCH(A268,'Price List'!A:A,0)),IF($L$13="Level 3",INDEX('Price List'!H:H,MATCH(A268,'Price List'!A:A,0)),"-"))))</f>
        <v>8.4</v>
      </c>
      <c r="F268" s="33"/>
      <c r="G268" s="33"/>
      <c r="H268" s="33"/>
      <c r="I268" s="33"/>
      <c r="J268" s="25">
        <f t="shared" si="34"/>
        <v>0</v>
      </c>
      <c r="K268" s="28" t="str">
        <f t="shared" si="32"/>
        <v/>
      </c>
      <c r="L268" s="28" t="str">
        <f t="shared" ref="L268:L282" si="37">IF(SUM(J268*E268)&gt;0,SUM(J268*E268),"")</f>
        <v/>
      </c>
    </row>
    <row r="269" spans="1:12" ht="11.1" customHeight="1" x14ac:dyDescent="0.2">
      <c r="A269" s="66" t="s">
        <v>174</v>
      </c>
      <c r="B269" s="66" t="s">
        <v>175</v>
      </c>
      <c r="C269" s="57">
        <v>1</v>
      </c>
      <c r="D269" s="21">
        <f>INDEX('Price List'!E:E,MATCH(A269,'Price List'!A:A,0))</f>
        <v>8.4</v>
      </c>
      <c r="E269" s="21">
        <f>IF($L$13="Wholesale",INDEX('Price List'!E:E,MATCH(A269,'Price List'!A:A,0)),IF($L$13="Level 1",INDEX('Price List'!F:F,MATCH(A269,'Price List'!A:A,0)),IF($L$13="Level 2",INDEX('Price List'!G:G,MATCH(A269,'Price List'!A:A,0)),IF($L$13="Level 3",INDEX('Price List'!H:H,MATCH(A269,'Price List'!A:A,0)),"-"))))</f>
        <v>8.4</v>
      </c>
      <c r="F269" s="33"/>
      <c r="G269" s="33"/>
      <c r="H269" s="33"/>
      <c r="I269" s="33"/>
      <c r="J269" s="25">
        <f t="shared" si="34"/>
        <v>0</v>
      </c>
      <c r="K269" s="28" t="str">
        <f t="shared" si="32"/>
        <v/>
      </c>
      <c r="L269" s="28" t="str">
        <f t="shared" si="37"/>
        <v/>
      </c>
    </row>
    <row r="270" spans="1:12" ht="11.1" customHeight="1" x14ac:dyDescent="0.2">
      <c r="A270" s="66" t="s">
        <v>170</v>
      </c>
      <c r="B270" s="66" t="s">
        <v>171</v>
      </c>
      <c r="C270" s="57">
        <v>1</v>
      </c>
      <c r="D270" s="21">
        <f>INDEX('Price List'!E:E,MATCH(A270,'Price List'!A:A,0))</f>
        <v>6</v>
      </c>
      <c r="E270" s="21">
        <f>IF($L$13="Wholesale",INDEX('Price List'!E:E,MATCH(A270,'Price List'!A:A,0)),IF($L$13="Level 1",INDEX('Price List'!F:F,MATCH(A270,'Price List'!A:A,0)),IF($L$13="Level 2",INDEX('Price List'!G:G,MATCH(A270,'Price List'!A:A,0)),IF($L$13="Level 3",INDEX('Price List'!H:H,MATCH(A270,'Price List'!A:A,0)),"-"))))</f>
        <v>6</v>
      </c>
      <c r="F270" s="33"/>
      <c r="G270" s="33"/>
      <c r="H270" s="33"/>
      <c r="I270" s="33"/>
      <c r="J270" s="25">
        <f t="shared" si="34"/>
        <v>0</v>
      </c>
      <c r="K270" s="28" t="str">
        <f t="shared" si="32"/>
        <v/>
      </c>
      <c r="L270" s="28" t="str">
        <f t="shared" si="37"/>
        <v/>
      </c>
    </row>
    <row r="271" spans="1:12" ht="11.1" customHeight="1" x14ac:dyDescent="0.2">
      <c r="A271" s="66" t="s">
        <v>172</v>
      </c>
      <c r="B271" s="66" t="s">
        <v>173</v>
      </c>
      <c r="C271" s="57">
        <v>1</v>
      </c>
      <c r="D271" s="21">
        <f>INDEX('Price List'!E:E,MATCH(A271,'Price List'!A:A,0))</f>
        <v>8.4</v>
      </c>
      <c r="E271" s="21">
        <f>IF($L$13="Wholesale",INDEX('Price List'!E:E,MATCH(A271,'Price List'!A:A,0)),IF($L$13="Level 1",INDEX('Price List'!F:F,MATCH(A271,'Price List'!A:A,0)),IF($L$13="Level 2",INDEX('Price List'!G:G,MATCH(A271,'Price List'!A:A,0)),IF($L$13="Level 3",INDEX('Price List'!H:H,MATCH(A271,'Price List'!A:A,0)),"-"))))</f>
        <v>8.4</v>
      </c>
      <c r="F271" s="33"/>
      <c r="G271" s="33"/>
      <c r="H271" s="33"/>
      <c r="I271" s="33"/>
      <c r="J271" s="25">
        <f t="shared" si="34"/>
        <v>0</v>
      </c>
      <c r="K271" s="28" t="str">
        <f t="shared" si="32"/>
        <v/>
      </c>
      <c r="L271" s="28" t="str">
        <f t="shared" si="37"/>
        <v/>
      </c>
    </row>
    <row r="272" spans="1:12" ht="11.1" customHeight="1" x14ac:dyDescent="0.2">
      <c r="A272" s="66" t="s">
        <v>174</v>
      </c>
      <c r="B272" s="66" t="s">
        <v>175</v>
      </c>
      <c r="C272" s="57">
        <v>1</v>
      </c>
      <c r="D272" s="21">
        <f>INDEX('Price List'!E:E,MATCH(A272,'Price List'!A:A,0))</f>
        <v>8.4</v>
      </c>
      <c r="E272" s="21">
        <f>IF($L$13="Wholesale",INDEX('Price List'!E:E,MATCH(A272,'Price List'!A:A,0)),IF($L$13="Level 1",INDEX('Price List'!F:F,MATCH(A272,'Price List'!A:A,0)),IF($L$13="Level 2",INDEX('Price List'!G:G,MATCH(A272,'Price List'!A:A,0)),IF($L$13="Level 3",INDEX('Price List'!H:H,MATCH(A272,'Price List'!A:A,0)),"-"))))</f>
        <v>8.4</v>
      </c>
      <c r="F272" s="33"/>
      <c r="G272" s="33"/>
      <c r="H272" s="33"/>
      <c r="I272" s="33"/>
      <c r="J272" s="25">
        <f t="shared" si="34"/>
        <v>0</v>
      </c>
      <c r="K272" s="28" t="str">
        <f t="shared" si="32"/>
        <v/>
      </c>
      <c r="L272" s="28" t="str">
        <f t="shared" si="37"/>
        <v/>
      </c>
    </row>
    <row r="273" spans="1:12" ht="11.1" customHeight="1" x14ac:dyDescent="0.2">
      <c r="A273" s="51" t="s">
        <v>156</v>
      </c>
      <c r="B273" s="51" t="s">
        <v>157</v>
      </c>
      <c r="C273" s="84">
        <v>1</v>
      </c>
      <c r="D273" s="21">
        <f>INDEX('Price List'!E:E,MATCH(A273,'Price List'!A:A,0))</f>
        <v>8.4</v>
      </c>
      <c r="E273" s="21">
        <f>IF($L$13="Wholesale",INDEX('Price List'!E:E,MATCH(A273,'Price List'!A:A,0)),IF($L$13="Level 1",INDEX('Price List'!F:F,MATCH(A273,'Price List'!A:A,0)),IF($L$13="Level 2",INDEX('Price List'!G:G,MATCH(A273,'Price List'!A:A,0)),IF($L$13="Level 3",INDEX('Price List'!H:H,MATCH(A273,'Price List'!A:A,0)),"-"))))</f>
        <v>8.4</v>
      </c>
      <c r="F273" s="33"/>
      <c r="G273" s="33"/>
      <c r="H273" s="33"/>
      <c r="I273" s="33"/>
      <c r="J273" s="25">
        <f t="shared" si="34"/>
        <v>0</v>
      </c>
      <c r="K273" s="28" t="str">
        <f t="shared" si="32"/>
        <v/>
      </c>
      <c r="L273" s="28" t="str">
        <f t="shared" si="37"/>
        <v/>
      </c>
    </row>
    <row r="274" spans="1:12" ht="11.1" customHeight="1" x14ac:dyDescent="0.2">
      <c r="A274" s="51" t="s">
        <v>158</v>
      </c>
      <c r="B274" s="51" t="s">
        <v>159</v>
      </c>
      <c r="C274" s="84">
        <v>1</v>
      </c>
      <c r="D274" s="21">
        <f>INDEX('Price List'!E:E,MATCH(A274,'Price List'!A:A,0))</f>
        <v>9.6</v>
      </c>
      <c r="E274" s="21">
        <f>IF($L$13="Wholesale",INDEX('Price List'!E:E,MATCH(A274,'Price List'!A:A,0)),IF($L$13="Level 1",INDEX('Price List'!F:F,MATCH(A274,'Price List'!A:A,0)),IF($L$13="Level 2",INDEX('Price List'!G:G,MATCH(A274,'Price List'!A:A,0)),IF($L$13="Level 3",INDEX('Price List'!H:H,MATCH(A274,'Price List'!A:A,0)),"-"))))</f>
        <v>9.6</v>
      </c>
      <c r="F274" s="33"/>
      <c r="G274" s="33"/>
      <c r="H274" s="33"/>
      <c r="I274" s="33"/>
      <c r="J274" s="25">
        <f t="shared" si="34"/>
        <v>0</v>
      </c>
      <c r="K274" s="28" t="str">
        <f t="shared" si="32"/>
        <v/>
      </c>
      <c r="L274" s="28" t="str">
        <f t="shared" si="37"/>
        <v/>
      </c>
    </row>
    <row r="275" spans="1:12" ht="11.1" customHeight="1" x14ac:dyDescent="0.2">
      <c r="A275" s="51" t="s">
        <v>160</v>
      </c>
      <c r="B275" s="51" t="s">
        <v>161</v>
      </c>
      <c r="C275" s="84">
        <v>1</v>
      </c>
      <c r="D275" s="21">
        <f>INDEX('Price List'!E:E,MATCH(A275,'Price List'!A:A,0))</f>
        <v>4.2</v>
      </c>
      <c r="E275" s="21">
        <f>IF($L$13="Wholesale",INDEX('Price List'!E:E,MATCH(A275,'Price List'!A:A,0)),IF($L$13="Level 1",INDEX('Price List'!F:F,MATCH(A275,'Price List'!A:A,0)),IF($L$13="Level 2",INDEX('Price List'!G:G,MATCH(A275,'Price List'!A:A,0)),IF($L$13="Level 3",INDEX('Price List'!H:H,MATCH(A275,'Price List'!A:A,0)),"-"))))</f>
        <v>4.2</v>
      </c>
      <c r="F275" s="33"/>
      <c r="G275" s="33"/>
      <c r="H275" s="33"/>
      <c r="I275" s="33"/>
      <c r="J275" s="25">
        <f t="shared" si="34"/>
        <v>0</v>
      </c>
      <c r="K275" s="28" t="str">
        <f t="shared" si="32"/>
        <v/>
      </c>
      <c r="L275" s="28" t="str">
        <f t="shared" si="37"/>
        <v/>
      </c>
    </row>
    <row r="276" spans="1:12" ht="11.1" customHeight="1" x14ac:dyDescent="0.2">
      <c r="A276" s="51" t="s">
        <v>162</v>
      </c>
      <c r="B276" s="51" t="s">
        <v>163</v>
      </c>
      <c r="C276" s="84">
        <v>1</v>
      </c>
      <c r="D276" s="21">
        <f>INDEX('Price List'!E:E,MATCH(A276,'Price List'!A:A,0))</f>
        <v>6</v>
      </c>
      <c r="E276" s="21">
        <f>IF($L$13="Wholesale",INDEX('Price List'!E:E,MATCH(A276,'Price List'!A:A,0)),IF($L$13="Level 1",INDEX('Price List'!F:F,MATCH(A276,'Price List'!A:A,0)),IF($L$13="Level 2",INDEX('Price List'!G:G,MATCH(A276,'Price List'!A:A,0)),IF($L$13="Level 3",INDEX('Price List'!H:H,MATCH(A276,'Price List'!A:A,0)),"-"))))</f>
        <v>6</v>
      </c>
      <c r="F276" s="33"/>
      <c r="G276" s="33"/>
      <c r="H276" s="33"/>
      <c r="I276" s="33"/>
      <c r="J276" s="25">
        <f t="shared" si="34"/>
        <v>0</v>
      </c>
      <c r="K276" s="28" t="str">
        <f t="shared" si="32"/>
        <v/>
      </c>
      <c r="L276" s="28" t="str">
        <f t="shared" si="37"/>
        <v/>
      </c>
    </row>
    <row r="277" spans="1:12" ht="11.1" customHeight="1" x14ac:dyDescent="0.2">
      <c r="A277" s="51" t="s">
        <v>164</v>
      </c>
      <c r="B277" s="51" t="s">
        <v>165</v>
      </c>
      <c r="C277" s="84">
        <v>1</v>
      </c>
      <c r="D277" s="21">
        <f>INDEX('Price List'!E:E,MATCH(A277,'Price List'!A:A,0))</f>
        <v>4.2</v>
      </c>
      <c r="E277" s="21">
        <f>IF($L$13="Wholesale",INDEX('Price List'!E:E,MATCH(A277,'Price List'!A:A,0)),IF($L$13="Level 1",INDEX('Price List'!F:F,MATCH(A277,'Price List'!A:A,0)),IF($L$13="Level 2",INDEX('Price List'!G:G,MATCH(A277,'Price List'!A:A,0)),IF($L$13="Level 3",INDEX('Price List'!H:H,MATCH(A277,'Price List'!A:A,0)),"-"))))</f>
        <v>4.2</v>
      </c>
      <c r="F277" s="33"/>
      <c r="G277" s="33"/>
      <c r="H277" s="33"/>
      <c r="I277" s="33"/>
      <c r="J277" s="25">
        <f t="shared" si="34"/>
        <v>0</v>
      </c>
      <c r="K277" s="28" t="str">
        <f t="shared" si="32"/>
        <v/>
      </c>
      <c r="L277" s="28" t="str">
        <f t="shared" si="37"/>
        <v/>
      </c>
    </row>
    <row r="278" spans="1:12" ht="11.1" customHeight="1" x14ac:dyDescent="0.2">
      <c r="A278" s="51" t="s">
        <v>166</v>
      </c>
      <c r="B278" s="51" t="s">
        <v>167</v>
      </c>
      <c r="C278" s="84">
        <v>1</v>
      </c>
      <c r="D278" s="21">
        <f>INDEX('Price List'!E:E,MATCH(A278,'Price List'!A:A,0))</f>
        <v>3</v>
      </c>
      <c r="E278" s="21">
        <f>IF($L$13="Wholesale",INDEX('Price List'!E:E,MATCH(A278,'Price List'!A:A,0)),IF($L$13="Level 1",INDEX('Price List'!F:F,MATCH(A278,'Price List'!A:A,0)),IF($L$13="Level 2",INDEX('Price List'!G:G,MATCH(A278,'Price List'!A:A,0)),IF($L$13="Level 3",INDEX('Price List'!H:H,MATCH(A278,'Price List'!A:A,0)),"-"))))</f>
        <v>3</v>
      </c>
      <c r="F278" s="33"/>
      <c r="G278" s="33"/>
      <c r="H278" s="33"/>
      <c r="I278" s="33"/>
      <c r="J278" s="25">
        <f t="shared" si="34"/>
        <v>0</v>
      </c>
      <c r="K278" s="28" t="str">
        <f t="shared" si="32"/>
        <v/>
      </c>
      <c r="L278" s="28" t="str">
        <f t="shared" si="37"/>
        <v/>
      </c>
    </row>
    <row r="279" spans="1:12" ht="11.1" customHeight="1" x14ac:dyDescent="0.2">
      <c r="A279" s="51" t="s">
        <v>168</v>
      </c>
      <c r="B279" s="51" t="s">
        <v>169</v>
      </c>
      <c r="C279" s="84">
        <v>1</v>
      </c>
      <c r="D279" s="21">
        <f>INDEX('Price List'!E:E,MATCH(A279,'Price List'!A:A,0))</f>
        <v>6</v>
      </c>
      <c r="E279" s="21">
        <f>IF($L$13="Wholesale",INDEX('Price List'!E:E,MATCH(A279,'Price List'!A:A,0)),IF($L$13="Level 1",INDEX('Price List'!F:F,MATCH(A279,'Price List'!A:A,0)),IF($L$13="Level 2",INDEX('Price List'!G:G,MATCH(A279,'Price List'!A:A,0)),IF($L$13="Level 3",INDEX('Price List'!H:H,MATCH(A279,'Price List'!A:A,0)),"-"))))</f>
        <v>6</v>
      </c>
      <c r="F279" s="33"/>
      <c r="G279" s="33"/>
      <c r="H279" s="33"/>
      <c r="I279" s="33"/>
      <c r="J279" s="25">
        <f t="shared" si="34"/>
        <v>0</v>
      </c>
      <c r="K279" s="28" t="str">
        <f t="shared" si="32"/>
        <v/>
      </c>
      <c r="L279" s="28" t="str">
        <f t="shared" si="37"/>
        <v/>
      </c>
    </row>
    <row r="280" spans="1:12" ht="11.1" customHeight="1" x14ac:dyDescent="0.2">
      <c r="A280" s="51" t="s">
        <v>170</v>
      </c>
      <c r="B280" s="51" t="s">
        <v>171</v>
      </c>
      <c r="C280" s="84">
        <v>1</v>
      </c>
      <c r="D280" s="21">
        <f>INDEX('Price List'!E:E,MATCH(A280,'Price List'!A:A,0))</f>
        <v>6</v>
      </c>
      <c r="E280" s="21">
        <f>IF($L$13="Wholesale",INDEX('Price List'!E:E,MATCH(A280,'Price List'!A:A,0)),IF($L$13="Level 1",INDEX('Price List'!F:F,MATCH(A280,'Price List'!A:A,0)),IF($L$13="Level 2",INDEX('Price List'!G:G,MATCH(A280,'Price List'!A:A,0)),IF($L$13="Level 3",INDEX('Price List'!H:H,MATCH(A280,'Price List'!A:A,0)),"-"))))</f>
        <v>6</v>
      </c>
      <c r="F280" s="33"/>
      <c r="G280" s="33"/>
      <c r="H280" s="33"/>
      <c r="I280" s="33"/>
      <c r="J280" s="25">
        <f t="shared" si="34"/>
        <v>0</v>
      </c>
      <c r="K280" s="28" t="str">
        <f t="shared" si="32"/>
        <v/>
      </c>
      <c r="L280" s="28" t="str">
        <f t="shared" si="37"/>
        <v/>
      </c>
    </row>
    <row r="281" spans="1:12" ht="11.1" customHeight="1" x14ac:dyDescent="0.2">
      <c r="A281" s="51" t="s">
        <v>172</v>
      </c>
      <c r="B281" s="51" t="s">
        <v>173</v>
      </c>
      <c r="C281" s="84">
        <v>1</v>
      </c>
      <c r="D281" s="21">
        <f>INDEX('Price List'!E:E,MATCH(A281,'Price List'!A:A,0))</f>
        <v>8.4</v>
      </c>
      <c r="E281" s="21">
        <f>IF($L$13="Wholesale",INDEX('Price List'!E:E,MATCH(A281,'Price List'!A:A,0)),IF($L$13="Level 1",INDEX('Price List'!F:F,MATCH(A281,'Price List'!A:A,0)),IF($L$13="Level 2",INDEX('Price List'!G:G,MATCH(A281,'Price List'!A:A,0)),IF($L$13="Level 3",INDEX('Price List'!H:H,MATCH(A281,'Price List'!A:A,0)),"-"))))</f>
        <v>8.4</v>
      </c>
      <c r="F281" s="33"/>
      <c r="G281" s="33"/>
      <c r="H281" s="33"/>
      <c r="I281" s="33"/>
      <c r="J281" s="25">
        <f t="shared" si="34"/>
        <v>0</v>
      </c>
      <c r="K281" s="28" t="str">
        <f t="shared" si="32"/>
        <v/>
      </c>
      <c r="L281" s="28" t="str">
        <f t="shared" si="37"/>
        <v/>
      </c>
    </row>
    <row r="282" spans="1:12" ht="11.1" customHeight="1" x14ac:dyDescent="0.2">
      <c r="A282" s="51" t="s">
        <v>174</v>
      </c>
      <c r="B282" s="51" t="s">
        <v>175</v>
      </c>
      <c r="C282" s="84">
        <v>1</v>
      </c>
      <c r="D282" s="21">
        <f>INDEX('Price List'!E:E,MATCH(A282,'Price List'!A:A,0))</f>
        <v>8.4</v>
      </c>
      <c r="E282" s="21">
        <f>IF($L$13="Wholesale",INDEX('Price List'!E:E,MATCH(A282,'Price List'!A:A,0)),IF($L$13="Level 1",INDEX('Price List'!F:F,MATCH(A282,'Price List'!A:A,0)),IF($L$13="Level 2",INDEX('Price List'!G:G,MATCH(A282,'Price List'!A:A,0)),IF($L$13="Level 3",INDEX('Price List'!H:H,MATCH(A282,'Price List'!A:A,0)),"-"))))</f>
        <v>8.4</v>
      </c>
      <c r="F282" s="33"/>
      <c r="G282" s="33"/>
      <c r="H282" s="33"/>
      <c r="I282" s="33"/>
      <c r="J282" s="25">
        <f t="shared" si="34"/>
        <v>0</v>
      </c>
      <c r="K282" s="28" t="str">
        <f t="shared" si="32"/>
        <v/>
      </c>
      <c r="L282" s="28" t="str">
        <f t="shared" si="37"/>
        <v/>
      </c>
    </row>
    <row r="283" spans="1:12" ht="11.1" customHeight="1" x14ac:dyDescent="0.2">
      <c r="E283" s="18" t="s">
        <v>42</v>
      </c>
      <c r="F283" s="26">
        <f>SUMPRODUCT($E28:$E282,F28:F282)</f>
        <v>0</v>
      </c>
      <c r="G283" s="26">
        <f>SUMPRODUCT($E28:$E282,G28:G282)</f>
        <v>0</v>
      </c>
      <c r="H283" s="26">
        <f>SUMPRODUCT($E28:$E282,H28:H282)</f>
        <v>0</v>
      </c>
      <c r="I283" s="26">
        <f>SUMPRODUCT($E28:$E282,I28:I282)</f>
        <v>0</v>
      </c>
      <c r="J283" s="25">
        <f>SUM(J28:J282)</f>
        <v>0</v>
      </c>
      <c r="K283" s="26">
        <f>SUM(K28:K282)</f>
        <v>0</v>
      </c>
      <c r="L283" s="27">
        <f>SUM(L28:L282)</f>
        <v>0</v>
      </c>
    </row>
  </sheetData>
  <sheetCalcPr fullCalcOnLoad="1"/>
  <sheetProtection password="C49E" sheet="1" selectLockedCells="1" autoFilter="0"/>
  <autoFilter ref="L27:L283"/>
  <mergeCells count="31">
    <mergeCell ref="L25:L26"/>
    <mergeCell ref="K25:K26"/>
    <mergeCell ref="J25:J26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1:D21"/>
    <mergeCell ref="B22:D22"/>
    <mergeCell ref="B23:D23"/>
    <mergeCell ref="D25:D26"/>
    <mergeCell ref="B14:D14"/>
    <mergeCell ref="B17:D17"/>
    <mergeCell ref="B18:D18"/>
    <mergeCell ref="B19:D19"/>
    <mergeCell ref="C25:C26"/>
    <mergeCell ref="F8:H8"/>
    <mergeCell ref="F9:H9"/>
    <mergeCell ref="F10:H10"/>
    <mergeCell ref="F13:H13"/>
    <mergeCell ref="E25:E26"/>
    <mergeCell ref="F14:H14"/>
    <mergeCell ref="F15:H15"/>
    <mergeCell ref="F16:H16"/>
    <mergeCell ref="F17:H17"/>
  </mergeCells>
  <phoneticPr fontId="1" type="noConversion"/>
  <conditionalFormatting sqref="F28:F54 F56:F80 F82:F93 F95:F96 F98:F111 F113:F138 F140:F171 F173:F201 F203:F217 F219:F229 F231:F239">
    <cfRule type="cellIs" dxfId="5" priority="10" operator="greaterThan">
      <formula>0</formula>
    </cfRule>
  </conditionalFormatting>
  <conditionalFormatting sqref="G28:G54 G56:G80 G82:G93 G95:G96 G98:G111 G113:G138 G140:G171 G173:G201 G203:G217 G219:G229 G231:G239">
    <cfRule type="cellIs" dxfId="4" priority="9" operator="greaterThan">
      <formula>0</formula>
    </cfRule>
  </conditionalFormatting>
  <conditionalFormatting sqref="H28:H54 H56:H80 H82:H93 H95:H96 H98:H111 H113:H138 H140:H171 H173:H201 H203:H217 H219:H229 H231:H239">
    <cfRule type="cellIs" dxfId="3" priority="8" operator="greaterThan">
      <formula>0</formula>
    </cfRule>
  </conditionalFormatting>
  <conditionalFormatting sqref="I28:I54 I56:I80 I82:I93 I95:I96 I98:I111 I113:I138 I140:I171 I173:I201 I203:I217 I219:I229 I231:I239">
    <cfRule type="cellIs" dxfId="2" priority="7" operator="greaterThan">
      <formula>0</formula>
    </cfRule>
  </conditionalFormatting>
  <conditionalFormatting sqref="J28:J54 J56:J80 J82:J93 J95:J96 J98:J111 J113:J138 J140:J171 J173:J201 J203:J217 J219:J229 J231:J239">
    <cfRule type="cellIs" dxfId="1" priority="6" operator="greaterThan">
      <formula>0</formula>
    </cfRule>
  </conditionalFormatting>
  <conditionalFormatting sqref="L28:L54 L56:L80 L82:L93 L95:L96 L98:L111 L113:L138 L140:L171 L231:L248 L173:L229">
    <cfRule type="notContainsBlanks" dxfId="0" priority="11">
      <formula>LEN(TRIM(L28))&gt;0</formula>
    </cfRule>
  </conditionalFormatting>
  <conditionalFormatting sqref="K28:K54 K56:K80 K82:K93 K95:K96 K98:K111 K113:K138 K140:K171 K173:K201 K203:K217 K219:K229 K231:K256 K258:K282">
    <cfRule type="dataBar" priority="128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{1E12C7A3-006C-4BCA-B9B1-D2958E7BD438}</x14:id>
        </ext>
      </extLst>
    </cfRule>
  </conditionalFormatting>
  <pageMargins left="0.32051282051282054" right="0.3" top="1" bottom="0.5" header="0.25" footer="0.5"/>
  <pageSetup orientation="landscape" horizontalDpi="4294967292" verticalDpi="4294967292" r:id="rId1"/>
  <headerFooter alignWithMargins="0">
    <oddHeader>&amp;C&amp;8Page &amp;P of &amp;N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12C7A3-006C-4BCA-B9B1-D2958E7BD438}">
            <x14:dataBar minLength="0" maxLength="100" negativeBarColorSameAsPositive="1" axisPosition="none">
              <x14:cfvo type="min"/>
              <x14:cfvo type="max"/>
            </x14:dataBar>
          </x14:cfRule>
          <xm:sqref>K28:K54 K56:K80 K82:K93 K95:K96 K98:K111 K113:K138 K140:K171 K173:K201 K203:K217 K219:K229 K231:K256 K258:K282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56"/>
  <sheetViews>
    <sheetView topLeftCell="A242" zoomScale="150" zoomScaleNormal="150" zoomScalePageLayoutView="150" workbookViewId="0">
      <selection activeCell="H260" sqref="H260"/>
    </sheetView>
  </sheetViews>
  <sheetFormatPr defaultColWidth="10.875" defaultRowHeight="15.75" x14ac:dyDescent="0.25"/>
  <cols>
    <col min="1" max="1" width="10.875" style="43"/>
    <col min="2" max="2" width="42.375" style="43" customWidth="1"/>
    <col min="3" max="3" width="10.875" style="50"/>
    <col min="4" max="7" width="10.875" style="49"/>
    <col min="8" max="8" width="16.5" style="49" customWidth="1"/>
    <col min="9" max="9" width="13.375" style="102" bestFit="1" customWidth="1"/>
    <col min="10" max="16384" width="10.875" style="43"/>
  </cols>
  <sheetData>
    <row r="1" spans="1:10" x14ac:dyDescent="0.25">
      <c r="A1" s="31" t="s">
        <v>11</v>
      </c>
      <c r="B1" s="31" t="s">
        <v>12</v>
      </c>
      <c r="C1" s="31" t="s">
        <v>32</v>
      </c>
      <c r="D1" s="42" t="s">
        <v>242</v>
      </c>
      <c r="E1" s="42" t="s">
        <v>33</v>
      </c>
      <c r="F1" s="42" t="s">
        <v>39</v>
      </c>
      <c r="G1" s="32" t="s">
        <v>40</v>
      </c>
      <c r="H1" s="42" t="s">
        <v>41</v>
      </c>
      <c r="I1" s="101" t="s">
        <v>43</v>
      </c>
    </row>
    <row r="2" spans="1:10" ht="9" customHeight="1" x14ac:dyDescent="0.25">
      <c r="A2" s="44"/>
      <c r="B2" s="45"/>
      <c r="C2" s="46"/>
      <c r="D2" s="47"/>
      <c r="E2" s="47"/>
      <c r="F2" s="48"/>
      <c r="G2" s="47"/>
    </row>
    <row r="3" spans="1:10" x14ac:dyDescent="0.25">
      <c r="A3" s="55" t="s">
        <v>477</v>
      </c>
      <c r="B3" s="56" t="s">
        <v>478</v>
      </c>
      <c r="C3" s="57">
        <v>1</v>
      </c>
      <c r="D3" s="51">
        <v>299.95</v>
      </c>
      <c r="E3" s="51">
        <v>179.97</v>
      </c>
      <c r="F3" s="51">
        <v>164.97</v>
      </c>
      <c r="G3" s="51">
        <v>149.97999999999999</v>
      </c>
      <c r="H3" s="51">
        <v>143.97999999999999</v>
      </c>
      <c r="I3" s="103">
        <v>816332012822</v>
      </c>
    </row>
    <row r="4" spans="1:10" x14ac:dyDescent="0.25">
      <c r="A4" s="55" t="s">
        <v>479</v>
      </c>
      <c r="B4" s="56" t="s">
        <v>480</v>
      </c>
      <c r="C4" s="57">
        <v>1</v>
      </c>
      <c r="D4" s="51">
        <v>299.95</v>
      </c>
      <c r="E4" s="51">
        <v>179.97</v>
      </c>
      <c r="F4" s="51">
        <v>164.97</v>
      </c>
      <c r="G4" s="51">
        <v>149.97999999999999</v>
      </c>
      <c r="H4" s="51">
        <v>143.97999999999999</v>
      </c>
      <c r="I4" s="103">
        <v>816332013423</v>
      </c>
    </row>
    <row r="5" spans="1:10" x14ac:dyDescent="0.25">
      <c r="A5" s="58" t="s">
        <v>274</v>
      </c>
      <c r="B5" s="59" t="s">
        <v>275</v>
      </c>
      <c r="C5" s="57">
        <v>1</v>
      </c>
      <c r="D5" s="51">
        <v>299.95</v>
      </c>
      <c r="E5" s="51">
        <v>179.97</v>
      </c>
      <c r="F5" s="51">
        <v>164.97</v>
      </c>
      <c r="G5" s="51">
        <v>149.97999999999999</v>
      </c>
      <c r="H5" s="51">
        <v>143.97999999999999</v>
      </c>
      <c r="I5" s="103">
        <v>816332011146</v>
      </c>
    </row>
    <row r="6" spans="1:10" x14ac:dyDescent="0.25">
      <c r="A6" s="58" t="s">
        <v>276</v>
      </c>
      <c r="B6" s="59" t="s">
        <v>277</v>
      </c>
      <c r="C6" s="57">
        <v>1</v>
      </c>
      <c r="D6" s="51">
        <v>299.95</v>
      </c>
      <c r="E6" s="51">
        <v>179.97</v>
      </c>
      <c r="F6" s="51">
        <v>164.97</v>
      </c>
      <c r="G6" s="51">
        <v>149.97999999999999</v>
      </c>
      <c r="H6" s="51">
        <v>143.97999999999999</v>
      </c>
      <c r="I6" s="103" t="s">
        <v>284</v>
      </c>
    </row>
    <row r="7" spans="1:10" x14ac:dyDescent="0.25">
      <c r="A7" s="55" t="s">
        <v>482</v>
      </c>
      <c r="B7" s="56" t="s">
        <v>481</v>
      </c>
      <c r="C7" s="57">
        <v>1</v>
      </c>
      <c r="D7" s="51">
        <v>229.95</v>
      </c>
      <c r="E7" s="51">
        <v>137.97</v>
      </c>
      <c r="F7" s="51">
        <v>126.47</v>
      </c>
      <c r="G7" s="51">
        <v>114.98</v>
      </c>
      <c r="H7" s="51">
        <v>110.38</v>
      </c>
      <c r="I7" s="103">
        <v>816332013447</v>
      </c>
      <c r="J7" s="51"/>
    </row>
    <row r="8" spans="1:10" x14ac:dyDescent="0.25">
      <c r="A8" s="60" t="s">
        <v>278</v>
      </c>
      <c r="B8" s="61" t="s">
        <v>279</v>
      </c>
      <c r="C8" s="62">
        <v>1</v>
      </c>
      <c r="D8" s="51">
        <v>229.95</v>
      </c>
      <c r="E8" s="51">
        <v>137.97</v>
      </c>
      <c r="F8" s="51">
        <v>126.47</v>
      </c>
      <c r="G8" s="51">
        <v>114.98</v>
      </c>
      <c r="H8" s="51">
        <v>110.38</v>
      </c>
      <c r="I8" s="103" t="s">
        <v>285</v>
      </c>
      <c r="J8" s="51"/>
    </row>
    <row r="9" spans="1:10" x14ac:dyDescent="0.25">
      <c r="A9" s="60" t="s">
        <v>346</v>
      </c>
      <c r="B9" s="61" t="s">
        <v>347</v>
      </c>
      <c r="C9" s="62">
        <v>1</v>
      </c>
      <c r="D9" s="51">
        <v>229.95</v>
      </c>
      <c r="E9" s="51">
        <v>137.97</v>
      </c>
      <c r="F9" s="51">
        <v>126.47</v>
      </c>
      <c r="G9" s="51">
        <v>114.98</v>
      </c>
      <c r="H9" s="51">
        <v>110.38</v>
      </c>
      <c r="I9" s="103" t="s">
        <v>348</v>
      </c>
      <c r="J9" s="51"/>
    </row>
    <row r="10" spans="1:10" x14ac:dyDescent="0.25">
      <c r="A10" s="55" t="s">
        <v>676</v>
      </c>
      <c r="B10" s="55" t="s">
        <v>483</v>
      </c>
      <c r="C10" s="57">
        <v>1</v>
      </c>
      <c r="D10" s="51">
        <v>229.95</v>
      </c>
      <c r="E10" s="51">
        <v>137.97</v>
      </c>
      <c r="F10" s="51">
        <v>126.47</v>
      </c>
      <c r="G10" s="51">
        <v>114.98</v>
      </c>
      <c r="H10" s="51">
        <v>110.38</v>
      </c>
      <c r="I10" s="103">
        <v>816332013430</v>
      </c>
      <c r="J10" s="51"/>
    </row>
    <row r="11" spans="1:10" x14ac:dyDescent="0.25">
      <c r="A11" s="55" t="s">
        <v>280</v>
      </c>
      <c r="B11" s="55" t="s">
        <v>281</v>
      </c>
      <c r="C11" s="57">
        <v>1</v>
      </c>
      <c r="D11" s="51">
        <v>229.95</v>
      </c>
      <c r="E11" s="51">
        <v>137.97</v>
      </c>
      <c r="F11" s="51">
        <v>126.47</v>
      </c>
      <c r="G11" s="51">
        <v>114.98</v>
      </c>
      <c r="H11" s="51">
        <v>110.38</v>
      </c>
      <c r="I11" s="103" t="s">
        <v>286</v>
      </c>
      <c r="J11" s="51"/>
    </row>
    <row r="12" spans="1:10" x14ac:dyDescent="0.25">
      <c r="A12" s="63" t="s">
        <v>349</v>
      </c>
      <c r="B12" s="61" t="s">
        <v>350</v>
      </c>
      <c r="C12" s="62">
        <v>1</v>
      </c>
      <c r="D12" s="51">
        <v>229.95</v>
      </c>
      <c r="E12" s="51">
        <v>137.97</v>
      </c>
      <c r="F12" s="51">
        <v>126.47</v>
      </c>
      <c r="G12" s="51">
        <v>114.98</v>
      </c>
      <c r="H12" s="51">
        <v>110.38</v>
      </c>
      <c r="I12" s="103" t="s">
        <v>351</v>
      </c>
      <c r="J12" s="51"/>
    </row>
    <row r="13" spans="1:10" x14ac:dyDescent="0.25">
      <c r="A13" s="64" t="s">
        <v>352</v>
      </c>
      <c r="B13" s="64" t="s">
        <v>353</v>
      </c>
      <c r="C13" s="62">
        <v>1</v>
      </c>
      <c r="D13" s="51">
        <v>179.95</v>
      </c>
      <c r="E13" s="51">
        <v>107.97</v>
      </c>
      <c r="F13" s="51">
        <v>98.97</v>
      </c>
      <c r="G13" s="51">
        <v>89.98</v>
      </c>
      <c r="H13" s="51">
        <v>86.38</v>
      </c>
      <c r="I13" s="103">
        <v>816332012129</v>
      </c>
      <c r="J13" s="51"/>
    </row>
    <row r="14" spans="1:10" x14ac:dyDescent="0.25">
      <c r="A14" s="55" t="s">
        <v>245</v>
      </c>
      <c r="B14" s="55" t="s">
        <v>354</v>
      </c>
      <c r="C14" s="57">
        <v>1</v>
      </c>
      <c r="D14" s="51">
        <v>299.95</v>
      </c>
      <c r="E14" s="51">
        <v>179.97</v>
      </c>
      <c r="F14" s="51">
        <v>164.97</v>
      </c>
      <c r="G14" s="51">
        <v>149.97999999999999</v>
      </c>
      <c r="H14" s="51">
        <v>143.97999999999999</v>
      </c>
      <c r="I14" s="103" t="s">
        <v>248</v>
      </c>
      <c r="J14" s="51"/>
    </row>
    <row r="15" spans="1:10" x14ac:dyDescent="0.25">
      <c r="A15" s="51" t="s">
        <v>355</v>
      </c>
      <c r="B15" s="51" t="s">
        <v>356</v>
      </c>
      <c r="C15" s="84">
        <v>1</v>
      </c>
      <c r="D15" s="51">
        <v>299.95</v>
      </c>
      <c r="E15" s="51">
        <v>179.97</v>
      </c>
      <c r="F15" s="51">
        <v>164.97</v>
      </c>
      <c r="G15" s="51">
        <v>149.97999999999999</v>
      </c>
      <c r="H15" s="51">
        <v>143.97999999999999</v>
      </c>
      <c r="I15" s="103" t="s">
        <v>357</v>
      </c>
    </row>
    <row r="16" spans="1:10" x14ac:dyDescent="0.25">
      <c r="A16" s="64" t="s">
        <v>246</v>
      </c>
      <c r="B16" s="64" t="s">
        <v>247</v>
      </c>
      <c r="C16" s="62">
        <v>1</v>
      </c>
      <c r="D16" s="51">
        <v>399.95</v>
      </c>
      <c r="E16" s="51">
        <v>239.97</v>
      </c>
      <c r="F16" s="51">
        <v>219.97</v>
      </c>
      <c r="G16" s="51">
        <v>199.98</v>
      </c>
      <c r="H16" s="51">
        <v>191.98</v>
      </c>
      <c r="I16" s="103" t="s">
        <v>249</v>
      </c>
    </row>
    <row r="17" spans="1:9" x14ac:dyDescent="0.25">
      <c r="A17" s="65" t="s">
        <v>484</v>
      </c>
      <c r="B17" s="65" t="s">
        <v>485</v>
      </c>
      <c r="C17" s="62">
        <v>1</v>
      </c>
      <c r="D17" s="51">
        <v>399.95</v>
      </c>
      <c r="E17" s="51">
        <v>239.97</v>
      </c>
      <c r="F17" s="51">
        <v>219.97</v>
      </c>
      <c r="G17" s="51">
        <v>199.98</v>
      </c>
      <c r="H17" s="51">
        <v>191.98</v>
      </c>
      <c r="I17" s="103">
        <v>816332013454</v>
      </c>
    </row>
    <row r="18" spans="1:9" x14ac:dyDescent="0.25">
      <c r="A18" s="64" t="s">
        <v>358</v>
      </c>
      <c r="B18" s="64" t="s">
        <v>359</v>
      </c>
      <c r="C18" s="62">
        <v>1</v>
      </c>
      <c r="D18" s="51">
        <v>199.95</v>
      </c>
      <c r="E18" s="51">
        <v>119.97</v>
      </c>
      <c r="F18" s="51">
        <v>109.97</v>
      </c>
      <c r="G18" s="51">
        <v>99.98</v>
      </c>
      <c r="H18" s="51">
        <v>95.98</v>
      </c>
      <c r="I18" s="103" t="s">
        <v>360</v>
      </c>
    </row>
    <row r="19" spans="1:9" x14ac:dyDescent="0.25">
      <c r="A19" s="64" t="s">
        <v>361</v>
      </c>
      <c r="B19" s="64" t="s">
        <v>362</v>
      </c>
      <c r="C19" s="62">
        <v>1</v>
      </c>
      <c r="D19" s="51">
        <v>199.95</v>
      </c>
      <c r="E19" s="51">
        <v>119.97</v>
      </c>
      <c r="F19" s="51">
        <v>109.97</v>
      </c>
      <c r="G19" s="51">
        <v>99.98</v>
      </c>
      <c r="H19" s="51">
        <v>95.98</v>
      </c>
      <c r="I19" s="103" t="s">
        <v>363</v>
      </c>
    </row>
    <row r="20" spans="1:9" x14ac:dyDescent="0.25">
      <c r="A20" s="64" t="s">
        <v>282</v>
      </c>
      <c r="B20" s="64" t="s">
        <v>283</v>
      </c>
      <c r="C20" s="62">
        <v>1</v>
      </c>
      <c r="D20" s="51">
        <v>249.95</v>
      </c>
      <c r="E20" s="51">
        <v>149.97</v>
      </c>
      <c r="F20" s="51">
        <v>137.47</v>
      </c>
      <c r="G20" s="51">
        <v>124.98</v>
      </c>
      <c r="H20" s="51">
        <v>119.98</v>
      </c>
      <c r="I20" s="103" t="s">
        <v>287</v>
      </c>
    </row>
    <row r="21" spans="1:9" x14ac:dyDescent="0.25">
      <c r="A21" s="64" t="s">
        <v>364</v>
      </c>
      <c r="B21" s="64" t="s">
        <v>365</v>
      </c>
      <c r="C21" s="62">
        <v>1</v>
      </c>
      <c r="D21" s="51">
        <v>199.95</v>
      </c>
      <c r="E21" s="51">
        <v>119.97</v>
      </c>
      <c r="F21" s="51">
        <v>109.97</v>
      </c>
      <c r="G21" s="51">
        <v>99.98</v>
      </c>
      <c r="H21" s="51">
        <v>95.98</v>
      </c>
      <c r="I21" s="103" t="s">
        <v>366</v>
      </c>
    </row>
    <row r="22" spans="1:9" x14ac:dyDescent="0.25">
      <c r="A22" s="64" t="s">
        <v>486</v>
      </c>
      <c r="B22" s="64" t="s">
        <v>487</v>
      </c>
      <c r="C22" s="62">
        <v>1</v>
      </c>
      <c r="D22" s="51">
        <v>99.95</v>
      </c>
      <c r="E22" s="51">
        <v>59.97</v>
      </c>
      <c r="F22" s="51">
        <v>54.97</v>
      </c>
      <c r="G22" s="51">
        <v>49.98</v>
      </c>
      <c r="H22" s="51">
        <v>47.98</v>
      </c>
      <c r="I22" s="103">
        <v>816332012785</v>
      </c>
    </row>
    <row r="23" spans="1:9" x14ac:dyDescent="0.25">
      <c r="A23" s="64" t="s">
        <v>488</v>
      </c>
      <c r="B23" s="64" t="s">
        <v>489</v>
      </c>
      <c r="C23" s="62">
        <v>1</v>
      </c>
      <c r="D23" s="51">
        <v>99.95</v>
      </c>
      <c r="E23" s="51">
        <v>59.97</v>
      </c>
      <c r="F23" s="51">
        <v>54.97</v>
      </c>
      <c r="G23" s="51">
        <v>49.98</v>
      </c>
      <c r="H23" s="51">
        <v>47.98</v>
      </c>
      <c r="I23" s="103">
        <v>816332013706</v>
      </c>
    </row>
    <row r="24" spans="1:9" x14ac:dyDescent="0.25">
      <c r="A24" s="64" t="s">
        <v>490</v>
      </c>
      <c r="B24" s="64" t="s">
        <v>491</v>
      </c>
      <c r="C24" s="62">
        <v>1</v>
      </c>
      <c r="D24" s="51">
        <v>49.95</v>
      </c>
      <c r="E24" s="51">
        <v>29.97</v>
      </c>
      <c r="F24" s="51">
        <v>27.47</v>
      </c>
      <c r="G24" s="51">
        <v>24.98</v>
      </c>
      <c r="H24" s="51">
        <v>23.98</v>
      </c>
      <c r="I24" s="103">
        <v>816332012808</v>
      </c>
    </row>
    <row r="25" spans="1:9" x14ac:dyDescent="0.25">
      <c r="A25" s="64" t="s">
        <v>492</v>
      </c>
      <c r="B25" s="64" t="s">
        <v>493</v>
      </c>
      <c r="C25" s="62">
        <v>1</v>
      </c>
      <c r="D25" s="51">
        <v>49.95</v>
      </c>
      <c r="E25" s="51">
        <v>29.97</v>
      </c>
      <c r="F25" s="51">
        <v>27.47</v>
      </c>
      <c r="G25" s="51">
        <v>24.98</v>
      </c>
      <c r="H25" s="51">
        <v>23.98</v>
      </c>
      <c r="I25" s="103">
        <v>816332012778</v>
      </c>
    </row>
    <row r="26" spans="1:9" x14ac:dyDescent="0.25">
      <c r="A26" s="64" t="s">
        <v>322</v>
      </c>
      <c r="B26" s="64" t="s">
        <v>321</v>
      </c>
      <c r="C26" s="62">
        <v>1</v>
      </c>
      <c r="D26" s="51">
        <v>19.95</v>
      </c>
      <c r="E26" s="51">
        <v>11.97</v>
      </c>
      <c r="F26" s="51">
        <v>10.97</v>
      </c>
      <c r="G26" s="51">
        <v>9.98</v>
      </c>
      <c r="H26" s="51">
        <v>9.58</v>
      </c>
      <c r="I26" s="103" t="s">
        <v>324</v>
      </c>
    </row>
    <row r="27" spans="1:9" x14ac:dyDescent="0.25">
      <c r="A27" s="64" t="s">
        <v>320</v>
      </c>
      <c r="B27" s="64" t="s">
        <v>323</v>
      </c>
      <c r="C27" s="62">
        <v>1</v>
      </c>
      <c r="D27" s="51">
        <v>19.95</v>
      </c>
      <c r="E27" s="51">
        <v>11.97</v>
      </c>
      <c r="F27" s="51">
        <v>10.97</v>
      </c>
      <c r="G27" s="51">
        <v>9.98</v>
      </c>
      <c r="H27" s="51">
        <v>9.58</v>
      </c>
      <c r="I27" s="103">
        <v>816332011115</v>
      </c>
    </row>
    <row r="28" spans="1:9" x14ac:dyDescent="0.25">
      <c r="A28" s="64" t="s">
        <v>494</v>
      </c>
      <c r="B28" s="64" t="s">
        <v>495</v>
      </c>
      <c r="C28" s="62">
        <v>1</v>
      </c>
      <c r="D28" s="51">
        <v>19.95</v>
      </c>
      <c r="E28" s="51">
        <v>11.97</v>
      </c>
      <c r="F28" s="51">
        <v>10.97</v>
      </c>
      <c r="G28" s="51">
        <v>9.98</v>
      </c>
      <c r="H28" s="51">
        <v>9.58</v>
      </c>
      <c r="I28" s="103" t="s">
        <v>415</v>
      </c>
    </row>
    <row r="29" spans="1:9" x14ac:dyDescent="0.25">
      <c r="A29" s="55" t="s">
        <v>496</v>
      </c>
      <c r="B29" s="55" t="s">
        <v>497</v>
      </c>
      <c r="C29" s="57">
        <v>1</v>
      </c>
      <c r="D29" s="51">
        <v>19.95</v>
      </c>
      <c r="E29" s="51">
        <v>11.97</v>
      </c>
      <c r="F29" s="51">
        <v>10.97</v>
      </c>
      <c r="G29" s="51">
        <v>9.98</v>
      </c>
      <c r="H29" s="51">
        <v>9.58</v>
      </c>
      <c r="I29" s="103">
        <v>816332013461</v>
      </c>
    </row>
    <row r="30" spans="1:9" x14ac:dyDescent="0.25">
      <c r="A30" s="64"/>
      <c r="B30" s="64" t="s">
        <v>48</v>
      </c>
      <c r="C30" s="62"/>
      <c r="D30" s="51"/>
      <c r="E30" s="51"/>
      <c r="F30" s="51"/>
      <c r="G30" s="51"/>
      <c r="H30" s="51"/>
      <c r="I30" s="103"/>
    </row>
    <row r="31" spans="1:9" x14ac:dyDescent="0.25">
      <c r="A31" s="64" t="s">
        <v>498</v>
      </c>
      <c r="B31" s="64" t="s">
        <v>499</v>
      </c>
      <c r="C31" s="62">
        <v>1</v>
      </c>
      <c r="D31" s="51">
        <v>199.95</v>
      </c>
      <c r="E31" s="51">
        <v>119.97</v>
      </c>
      <c r="F31" s="51">
        <v>109.97</v>
      </c>
      <c r="G31" s="51">
        <v>99.98</v>
      </c>
      <c r="H31" s="51">
        <v>95.98</v>
      </c>
      <c r="I31" s="103">
        <v>816332012945</v>
      </c>
    </row>
    <row r="32" spans="1:9" x14ac:dyDescent="0.25">
      <c r="A32" s="64" t="s">
        <v>500</v>
      </c>
      <c r="B32" s="64" t="s">
        <v>501</v>
      </c>
      <c r="C32" s="62">
        <v>1</v>
      </c>
      <c r="D32" s="51">
        <v>199.95</v>
      </c>
      <c r="E32" s="51">
        <v>119.97</v>
      </c>
      <c r="F32" s="51">
        <v>109.97</v>
      </c>
      <c r="G32" s="51">
        <v>99.98</v>
      </c>
      <c r="H32" s="51">
        <v>95.98</v>
      </c>
      <c r="I32" s="103">
        <v>816332012952</v>
      </c>
    </row>
    <row r="33" spans="1:9" x14ac:dyDescent="0.25">
      <c r="A33" s="64" t="s">
        <v>502</v>
      </c>
      <c r="B33" s="64" t="s">
        <v>503</v>
      </c>
      <c r="C33" s="62">
        <v>1</v>
      </c>
      <c r="D33" s="51">
        <v>99.95</v>
      </c>
      <c r="E33" s="51">
        <v>59.97</v>
      </c>
      <c r="F33" s="51">
        <v>54.97</v>
      </c>
      <c r="G33" s="51">
        <v>49.98</v>
      </c>
      <c r="H33" s="51">
        <v>47.98</v>
      </c>
      <c r="I33" s="103">
        <v>816332013010</v>
      </c>
    </row>
    <row r="34" spans="1:9" x14ac:dyDescent="0.25">
      <c r="A34" s="64" t="s">
        <v>49</v>
      </c>
      <c r="B34" s="64" t="s">
        <v>50</v>
      </c>
      <c r="C34" s="62">
        <v>1</v>
      </c>
      <c r="D34" s="51">
        <v>229.95</v>
      </c>
      <c r="E34" s="51">
        <v>137.97</v>
      </c>
      <c r="F34" s="51">
        <v>126.47</v>
      </c>
      <c r="G34" s="51">
        <v>114.98</v>
      </c>
      <c r="H34" s="51">
        <v>110.38</v>
      </c>
      <c r="I34" s="103" t="s">
        <v>178</v>
      </c>
    </row>
    <row r="35" spans="1:9" x14ac:dyDescent="0.25">
      <c r="A35" s="64" t="s">
        <v>51</v>
      </c>
      <c r="B35" s="64" t="s">
        <v>52</v>
      </c>
      <c r="C35" s="62">
        <v>1</v>
      </c>
      <c r="D35" s="51">
        <v>189.95</v>
      </c>
      <c r="E35" s="51">
        <v>113.97</v>
      </c>
      <c r="F35" s="51">
        <v>104.47</v>
      </c>
      <c r="G35" s="51">
        <v>94.98</v>
      </c>
      <c r="H35" s="51">
        <v>91.18</v>
      </c>
      <c r="I35" s="103" t="s">
        <v>179</v>
      </c>
    </row>
    <row r="36" spans="1:9" x14ac:dyDescent="0.25">
      <c r="A36" s="64" t="s">
        <v>56</v>
      </c>
      <c r="B36" s="64" t="s">
        <v>55</v>
      </c>
      <c r="C36" s="62">
        <v>1</v>
      </c>
      <c r="D36" s="51">
        <v>149.94999999999999</v>
      </c>
      <c r="E36" s="51">
        <v>89.97</v>
      </c>
      <c r="F36" s="51">
        <v>82.47</v>
      </c>
      <c r="G36" s="51">
        <v>74.98</v>
      </c>
      <c r="H36" s="51">
        <v>71.98</v>
      </c>
      <c r="I36" s="103" t="s">
        <v>180</v>
      </c>
    </row>
    <row r="37" spans="1:9" x14ac:dyDescent="0.25">
      <c r="A37" s="66" t="s">
        <v>53</v>
      </c>
      <c r="B37" s="66" t="s">
        <v>54</v>
      </c>
      <c r="C37" s="57">
        <v>1</v>
      </c>
      <c r="D37" s="51">
        <v>129.94999999999999</v>
      </c>
      <c r="E37" s="51">
        <v>77.97</v>
      </c>
      <c r="F37" s="51">
        <v>71.47</v>
      </c>
      <c r="G37" s="51">
        <v>64.98</v>
      </c>
      <c r="H37" s="51">
        <v>62.38</v>
      </c>
      <c r="I37" s="103" t="s">
        <v>181</v>
      </c>
    </row>
    <row r="38" spans="1:9" x14ac:dyDescent="0.25">
      <c r="A38" s="64" t="s">
        <v>57</v>
      </c>
      <c r="B38" s="64" t="s">
        <v>58</v>
      </c>
      <c r="C38" s="62">
        <v>1</v>
      </c>
      <c r="D38" s="51">
        <v>89.95</v>
      </c>
      <c r="E38" s="51">
        <v>53.97</v>
      </c>
      <c r="F38" s="51">
        <v>49.47</v>
      </c>
      <c r="G38" s="51">
        <v>44.98</v>
      </c>
      <c r="H38" s="51">
        <v>43.18</v>
      </c>
      <c r="I38" s="103" t="s">
        <v>182</v>
      </c>
    </row>
    <row r="39" spans="1:9" x14ac:dyDescent="0.25">
      <c r="A39" s="64" t="s">
        <v>115</v>
      </c>
      <c r="B39" s="64" t="s">
        <v>116</v>
      </c>
      <c r="C39" s="62">
        <v>1</v>
      </c>
      <c r="D39" s="51">
        <v>189.95</v>
      </c>
      <c r="E39" s="51">
        <v>113.97</v>
      </c>
      <c r="F39" s="51">
        <v>104.47</v>
      </c>
      <c r="G39" s="51">
        <v>94.98</v>
      </c>
      <c r="H39" s="51">
        <v>91.18</v>
      </c>
      <c r="I39" s="103" t="s">
        <v>177</v>
      </c>
    </row>
    <row r="40" spans="1:9" x14ac:dyDescent="0.25">
      <c r="A40" s="64" t="s">
        <v>288</v>
      </c>
      <c r="B40" s="64" t="s">
        <v>289</v>
      </c>
      <c r="C40" s="62">
        <v>1</v>
      </c>
      <c r="D40" s="51">
        <v>229.95</v>
      </c>
      <c r="E40" s="51">
        <v>137.97</v>
      </c>
      <c r="F40" s="51">
        <v>126.47</v>
      </c>
      <c r="G40" s="51">
        <v>114.98</v>
      </c>
      <c r="H40" s="51">
        <v>110.38</v>
      </c>
      <c r="I40" s="103" t="s">
        <v>292</v>
      </c>
    </row>
    <row r="41" spans="1:9" x14ac:dyDescent="0.25">
      <c r="A41" s="64" t="s">
        <v>504</v>
      </c>
      <c r="B41" s="64" t="s">
        <v>505</v>
      </c>
      <c r="C41" s="62">
        <v>1</v>
      </c>
      <c r="D41" s="51">
        <v>149.94999999999999</v>
      </c>
      <c r="E41" s="51">
        <v>89.97</v>
      </c>
      <c r="F41" s="51">
        <v>82.47</v>
      </c>
      <c r="G41" s="51">
        <v>74.98</v>
      </c>
      <c r="H41" s="51">
        <v>71.98</v>
      </c>
      <c r="I41" s="103">
        <v>816332012938</v>
      </c>
    </row>
    <row r="42" spans="1:9" x14ac:dyDescent="0.25">
      <c r="A42" s="64" t="s">
        <v>117</v>
      </c>
      <c r="B42" s="64" t="s">
        <v>118</v>
      </c>
      <c r="C42" s="62">
        <v>1</v>
      </c>
      <c r="D42" s="51">
        <v>99.95</v>
      </c>
      <c r="E42" s="51">
        <v>59.97</v>
      </c>
      <c r="F42" s="51">
        <v>54.97</v>
      </c>
      <c r="G42" s="51">
        <v>49.98</v>
      </c>
      <c r="H42" s="51">
        <v>47.98</v>
      </c>
      <c r="I42" s="103" t="s">
        <v>183</v>
      </c>
    </row>
    <row r="43" spans="1:9" x14ac:dyDescent="0.25">
      <c r="A43" s="64" t="s">
        <v>60</v>
      </c>
      <c r="B43" s="64" t="s">
        <v>59</v>
      </c>
      <c r="C43" s="62">
        <v>1</v>
      </c>
      <c r="D43" s="51">
        <v>99.95</v>
      </c>
      <c r="E43" s="51">
        <v>59.97</v>
      </c>
      <c r="F43" s="51">
        <v>54.97</v>
      </c>
      <c r="G43" s="51">
        <v>49.98</v>
      </c>
      <c r="H43" s="51">
        <v>47.98</v>
      </c>
      <c r="I43" s="103" t="s">
        <v>184</v>
      </c>
    </row>
    <row r="44" spans="1:9" x14ac:dyDescent="0.25">
      <c r="A44" s="64" t="s">
        <v>367</v>
      </c>
      <c r="B44" s="64" t="s">
        <v>368</v>
      </c>
      <c r="C44" s="62">
        <v>1</v>
      </c>
      <c r="D44" s="51">
        <v>99.95</v>
      </c>
      <c r="E44" s="51">
        <v>59.97</v>
      </c>
      <c r="F44" s="51">
        <v>54.97</v>
      </c>
      <c r="G44" s="51">
        <v>49.98</v>
      </c>
      <c r="H44" s="51">
        <v>47.98</v>
      </c>
      <c r="I44" s="103">
        <v>816332012082</v>
      </c>
    </row>
    <row r="45" spans="1:9" x14ac:dyDescent="0.25">
      <c r="A45" s="51" t="s">
        <v>290</v>
      </c>
      <c r="B45" s="51" t="s">
        <v>291</v>
      </c>
      <c r="C45" s="84">
        <v>1</v>
      </c>
      <c r="D45" s="51">
        <v>129.94999999999999</v>
      </c>
      <c r="E45" s="51">
        <v>77.97</v>
      </c>
      <c r="F45" s="51">
        <v>71.47</v>
      </c>
      <c r="G45" s="51">
        <v>64.98</v>
      </c>
      <c r="H45" s="51">
        <v>62.38</v>
      </c>
      <c r="I45" s="103" t="s">
        <v>293</v>
      </c>
    </row>
    <row r="46" spans="1:9" x14ac:dyDescent="0.25">
      <c r="A46" s="51" t="s">
        <v>66</v>
      </c>
      <c r="B46" s="51" t="s">
        <v>65</v>
      </c>
      <c r="C46" s="84">
        <v>1</v>
      </c>
      <c r="D46" s="51">
        <v>99.95</v>
      </c>
      <c r="E46" s="51">
        <v>59.97</v>
      </c>
      <c r="F46" s="51">
        <v>54.97</v>
      </c>
      <c r="G46" s="51">
        <v>49.98</v>
      </c>
      <c r="H46" s="51">
        <v>47.98</v>
      </c>
      <c r="I46" s="103" t="s">
        <v>187</v>
      </c>
    </row>
    <row r="47" spans="1:9" x14ac:dyDescent="0.25">
      <c r="A47" s="51" t="s">
        <v>61</v>
      </c>
      <c r="B47" s="51" t="s">
        <v>62</v>
      </c>
      <c r="C47" s="84">
        <v>1</v>
      </c>
      <c r="D47" s="51">
        <v>89.95</v>
      </c>
      <c r="E47" s="51">
        <v>53.97</v>
      </c>
      <c r="F47" s="51">
        <v>49.47</v>
      </c>
      <c r="G47" s="51">
        <v>44.98</v>
      </c>
      <c r="H47" s="51">
        <v>43.18</v>
      </c>
      <c r="I47" s="103" t="s">
        <v>185</v>
      </c>
    </row>
    <row r="48" spans="1:9" x14ac:dyDescent="0.25">
      <c r="A48" s="51" t="s">
        <v>119</v>
      </c>
      <c r="B48" s="51" t="s">
        <v>120</v>
      </c>
      <c r="C48" s="84">
        <v>1</v>
      </c>
      <c r="D48" s="51">
        <v>89.95</v>
      </c>
      <c r="E48" s="51">
        <v>53.97</v>
      </c>
      <c r="F48" s="51">
        <v>49.47</v>
      </c>
      <c r="G48" s="51">
        <v>44.98</v>
      </c>
      <c r="H48" s="51">
        <v>43.18</v>
      </c>
      <c r="I48" s="103" t="s">
        <v>186</v>
      </c>
    </row>
    <row r="49" spans="1:9" x14ac:dyDescent="0.25">
      <c r="A49" s="51" t="s">
        <v>67</v>
      </c>
      <c r="B49" s="51" t="s">
        <v>68</v>
      </c>
      <c r="C49" s="84">
        <v>1</v>
      </c>
      <c r="D49" s="51">
        <v>79.95</v>
      </c>
      <c r="E49" s="51">
        <v>47.97</v>
      </c>
      <c r="F49" s="51">
        <v>43.97</v>
      </c>
      <c r="G49" s="51">
        <v>39.979999999999997</v>
      </c>
      <c r="H49" s="51">
        <v>38.380000000000003</v>
      </c>
      <c r="I49" s="103" t="s">
        <v>188</v>
      </c>
    </row>
    <row r="50" spans="1:9" x14ac:dyDescent="0.25">
      <c r="A50" s="51" t="s">
        <v>506</v>
      </c>
      <c r="B50" s="51" t="s">
        <v>507</v>
      </c>
      <c r="C50" s="84">
        <v>1</v>
      </c>
      <c r="D50" s="51">
        <v>99.95</v>
      </c>
      <c r="E50" s="51">
        <v>59.97</v>
      </c>
      <c r="F50" s="51">
        <v>54.97</v>
      </c>
      <c r="G50" s="51">
        <v>49.98</v>
      </c>
      <c r="H50" s="51">
        <v>47.98</v>
      </c>
      <c r="I50" s="103" t="s">
        <v>666</v>
      </c>
    </row>
    <row r="51" spans="1:9" x14ac:dyDescent="0.25">
      <c r="A51" s="51" t="s">
        <v>63</v>
      </c>
      <c r="B51" s="51" t="s">
        <v>64</v>
      </c>
      <c r="C51" s="84">
        <v>1</v>
      </c>
      <c r="D51" s="51">
        <v>69.95</v>
      </c>
      <c r="E51" s="51">
        <v>41.97</v>
      </c>
      <c r="F51" s="51">
        <v>38.47</v>
      </c>
      <c r="G51" s="51">
        <v>34.979999999999997</v>
      </c>
      <c r="H51" s="51">
        <v>33.58</v>
      </c>
      <c r="I51" s="103" t="s">
        <v>189</v>
      </c>
    </row>
    <row r="52" spans="1:9" x14ac:dyDescent="0.25">
      <c r="A52" s="51" t="s">
        <v>369</v>
      </c>
      <c r="B52" s="51" t="s">
        <v>370</v>
      </c>
      <c r="C52" s="84">
        <v>1</v>
      </c>
      <c r="D52" s="51">
        <v>49.95</v>
      </c>
      <c r="E52" s="51">
        <v>29.97</v>
      </c>
      <c r="F52" s="51">
        <v>27.47</v>
      </c>
      <c r="G52" s="51">
        <v>24.98</v>
      </c>
      <c r="H52" s="51">
        <v>23.98</v>
      </c>
      <c r="I52" s="103" t="s">
        <v>371</v>
      </c>
    </row>
    <row r="53" spans="1:9" x14ac:dyDescent="0.25">
      <c r="A53" s="51" t="s">
        <v>372</v>
      </c>
      <c r="B53" s="51" t="s">
        <v>373</v>
      </c>
      <c r="C53" s="84">
        <v>1</v>
      </c>
      <c r="D53" s="51">
        <v>149.94999999999999</v>
      </c>
      <c r="E53" s="51">
        <v>89.97</v>
      </c>
      <c r="F53" s="51">
        <v>82.47</v>
      </c>
      <c r="G53" s="51">
        <v>74.98</v>
      </c>
      <c r="H53" s="51">
        <v>71.98</v>
      </c>
      <c r="I53" s="103" t="s">
        <v>374</v>
      </c>
    </row>
    <row r="54" spans="1:9" x14ac:dyDescent="0.25">
      <c r="A54" s="51" t="s">
        <v>69</v>
      </c>
      <c r="B54" s="51" t="s">
        <v>70</v>
      </c>
      <c r="C54" s="84">
        <v>1</v>
      </c>
      <c r="D54" s="51">
        <v>49.95</v>
      </c>
      <c r="E54" s="51">
        <v>29.97</v>
      </c>
      <c r="F54" s="51">
        <v>27.47</v>
      </c>
      <c r="G54" s="51">
        <v>24.98</v>
      </c>
      <c r="H54" s="51">
        <v>23.98</v>
      </c>
      <c r="I54" s="103" t="s">
        <v>190</v>
      </c>
    </row>
    <row r="55" spans="1:9" x14ac:dyDescent="0.25">
      <c r="A55" s="51" t="s">
        <v>508</v>
      </c>
      <c r="B55" s="51" t="s">
        <v>509</v>
      </c>
      <c r="C55" s="84">
        <v>1</v>
      </c>
      <c r="D55" s="51">
        <v>49.95</v>
      </c>
      <c r="E55" s="51">
        <v>29.97</v>
      </c>
      <c r="F55" s="51">
        <v>27.47</v>
      </c>
      <c r="G55" s="51">
        <v>24.98</v>
      </c>
      <c r="H55" s="51">
        <v>23.98</v>
      </c>
      <c r="I55" s="103">
        <v>816332013652</v>
      </c>
    </row>
    <row r="56" spans="1:9" x14ac:dyDescent="0.25">
      <c r="A56" s="51"/>
      <c r="B56" s="51" t="s">
        <v>250</v>
      </c>
      <c r="C56" s="84"/>
      <c r="D56" s="51"/>
      <c r="E56" s="51"/>
      <c r="F56" s="51"/>
      <c r="G56" s="51"/>
      <c r="H56" s="51"/>
      <c r="I56" s="103"/>
    </row>
    <row r="57" spans="1:9" x14ac:dyDescent="0.25">
      <c r="A57" s="51" t="s">
        <v>510</v>
      </c>
      <c r="B57" s="51" t="s">
        <v>511</v>
      </c>
      <c r="C57" s="84">
        <v>1</v>
      </c>
      <c r="D57" s="51">
        <v>189.95</v>
      </c>
      <c r="E57" s="51">
        <v>113.97</v>
      </c>
      <c r="F57" s="51">
        <v>104.47</v>
      </c>
      <c r="G57" s="51">
        <v>94.98</v>
      </c>
      <c r="H57" s="51">
        <v>91.18</v>
      </c>
      <c r="I57" s="103" t="s">
        <v>667</v>
      </c>
    </row>
    <row r="58" spans="1:9" x14ac:dyDescent="0.25">
      <c r="A58" s="51" t="s">
        <v>512</v>
      </c>
      <c r="B58" s="51" t="s">
        <v>513</v>
      </c>
      <c r="C58" s="84">
        <v>1</v>
      </c>
      <c r="D58" s="51">
        <v>159.94999999999999</v>
      </c>
      <c r="E58" s="51">
        <v>95.97</v>
      </c>
      <c r="F58" s="51">
        <v>87.97</v>
      </c>
      <c r="G58" s="51">
        <v>79.98</v>
      </c>
      <c r="H58" s="51">
        <v>76.78</v>
      </c>
      <c r="I58" s="103">
        <v>816332013256</v>
      </c>
    </row>
    <row r="59" spans="1:9" x14ac:dyDescent="0.25">
      <c r="A59" s="51" t="s">
        <v>514</v>
      </c>
      <c r="B59" s="51" t="s">
        <v>515</v>
      </c>
      <c r="C59" s="84">
        <v>1</v>
      </c>
      <c r="D59" s="51">
        <v>99.95</v>
      </c>
      <c r="E59" s="51">
        <v>59.97</v>
      </c>
      <c r="F59" s="51">
        <v>54.97</v>
      </c>
      <c r="G59" s="51">
        <v>49.98</v>
      </c>
      <c r="H59" s="51">
        <v>47.98</v>
      </c>
      <c r="I59" s="103">
        <v>816332013140</v>
      </c>
    </row>
    <row r="60" spans="1:9" x14ac:dyDescent="0.25">
      <c r="A60" s="51" t="s">
        <v>516</v>
      </c>
      <c r="B60" s="51" t="s">
        <v>517</v>
      </c>
      <c r="C60" s="84">
        <v>1</v>
      </c>
      <c r="D60" s="51">
        <v>199.95</v>
      </c>
      <c r="E60" s="51">
        <v>119.97</v>
      </c>
      <c r="F60" s="51">
        <v>109.97</v>
      </c>
      <c r="G60" s="51">
        <v>99.98</v>
      </c>
      <c r="H60" s="51">
        <v>95.98</v>
      </c>
      <c r="I60" s="103">
        <v>816332013171</v>
      </c>
    </row>
    <row r="61" spans="1:9" x14ac:dyDescent="0.25">
      <c r="A61" s="51" t="s">
        <v>518</v>
      </c>
      <c r="B61" s="51" t="s">
        <v>519</v>
      </c>
      <c r="C61" s="84">
        <v>1</v>
      </c>
      <c r="D61" s="51">
        <v>189.95</v>
      </c>
      <c r="E61" s="51">
        <v>113.97</v>
      </c>
      <c r="F61" s="51">
        <v>104.47</v>
      </c>
      <c r="G61" s="51">
        <v>94.98</v>
      </c>
      <c r="H61" s="51">
        <v>91.18</v>
      </c>
      <c r="I61" s="103">
        <v>816332013157</v>
      </c>
    </row>
    <row r="62" spans="1:9" x14ac:dyDescent="0.25">
      <c r="A62" s="51" t="s">
        <v>520</v>
      </c>
      <c r="B62" s="51" t="s">
        <v>521</v>
      </c>
      <c r="C62" s="84">
        <v>1</v>
      </c>
      <c r="D62" s="51">
        <v>189.95</v>
      </c>
      <c r="E62" s="51">
        <v>113.97</v>
      </c>
      <c r="F62" s="51">
        <v>104.47</v>
      </c>
      <c r="G62" s="51">
        <v>94.98</v>
      </c>
      <c r="H62" s="51">
        <v>91.18</v>
      </c>
      <c r="I62" s="103">
        <v>816332013195</v>
      </c>
    </row>
    <row r="63" spans="1:9" x14ac:dyDescent="0.25">
      <c r="A63" s="51" t="s">
        <v>522</v>
      </c>
      <c r="B63" s="51" t="s">
        <v>523</v>
      </c>
      <c r="C63" s="84">
        <v>1</v>
      </c>
      <c r="D63" s="51">
        <v>49.95</v>
      </c>
      <c r="E63" s="51">
        <v>29.97</v>
      </c>
      <c r="F63" s="51">
        <v>27.47</v>
      </c>
      <c r="G63" s="51">
        <v>24.98</v>
      </c>
      <c r="H63" s="51">
        <v>23.98</v>
      </c>
      <c r="I63" s="103">
        <v>816332013218</v>
      </c>
    </row>
    <row r="64" spans="1:9" x14ac:dyDescent="0.25">
      <c r="A64" s="51" t="s">
        <v>524</v>
      </c>
      <c r="B64" s="51" t="s">
        <v>525</v>
      </c>
      <c r="C64" s="84">
        <v>1</v>
      </c>
      <c r="D64" s="51">
        <v>119.95</v>
      </c>
      <c r="E64" s="51">
        <v>71.97</v>
      </c>
      <c r="F64" s="51">
        <v>65.97</v>
      </c>
      <c r="G64" s="51">
        <v>59.98</v>
      </c>
      <c r="H64" s="51">
        <v>57.58</v>
      </c>
      <c r="I64" s="103">
        <v>816332013133</v>
      </c>
    </row>
    <row r="65" spans="1:9" x14ac:dyDescent="0.25">
      <c r="A65" s="51" t="s">
        <v>526</v>
      </c>
      <c r="B65" s="51" t="s">
        <v>527</v>
      </c>
      <c r="C65" s="84">
        <v>1</v>
      </c>
      <c r="D65" s="51">
        <v>99.95</v>
      </c>
      <c r="E65" s="51">
        <v>59.97</v>
      </c>
      <c r="F65" s="51">
        <v>54.97</v>
      </c>
      <c r="G65" s="51">
        <v>49.98</v>
      </c>
      <c r="H65" s="51">
        <v>47.98</v>
      </c>
      <c r="I65" s="103">
        <v>816332013225</v>
      </c>
    </row>
    <row r="66" spans="1:9" x14ac:dyDescent="0.25">
      <c r="A66" s="51" t="s">
        <v>528</v>
      </c>
      <c r="B66" s="51" t="s">
        <v>529</v>
      </c>
      <c r="C66" s="84">
        <v>1</v>
      </c>
      <c r="D66" s="51">
        <v>139.94999999999999</v>
      </c>
      <c r="E66" s="51">
        <v>83.97</v>
      </c>
      <c r="F66" s="51">
        <v>76.97</v>
      </c>
      <c r="G66" s="51">
        <v>69.98</v>
      </c>
      <c r="H66" s="51">
        <v>67.180000000000007</v>
      </c>
      <c r="I66" s="103">
        <v>816332013263</v>
      </c>
    </row>
    <row r="67" spans="1:9" x14ac:dyDescent="0.25">
      <c r="A67" s="51" t="s">
        <v>530</v>
      </c>
      <c r="B67" s="51" t="s">
        <v>531</v>
      </c>
      <c r="C67" s="84">
        <v>1</v>
      </c>
      <c r="D67" s="51">
        <v>19.95</v>
      </c>
      <c r="E67" s="51">
        <v>11.97</v>
      </c>
      <c r="F67" s="51">
        <v>10.97</v>
      </c>
      <c r="G67" s="51">
        <v>9.98</v>
      </c>
      <c r="H67" s="51">
        <v>9.58</v>
      </c>
      <c r="I67" s="103">
        <v>816332013201</v>
      </c>
    </row>
    <row r="68" spans="1:9" x14ac:dyDescent="0.25">
      <c r="A68" s="51" t="s">
        <v>532</v>
      </c>
      <c r="B68" s="51" t="s">
        <v>533</v>
      </c>
      <c r="C68" s="84">
        <v>1</v>
      </c>
      <c r="D68" s="51">
        <v>12.95</v>
      </c>
      <c r="E68" s="51">
        <v>7.77</v>
      </c>
      <c r="F68" s="51">
        <v>7.12</v>
      </c>
      <c r="G68" s="51">
        <v>6.48</v>
      </c>
      <c r="H68" s="51">
        <v>6.22</v>
      </c>
      <c r="I68" s="103">
        <v>816332013270</v>
      </c>
    </row>
    <row r="69" spans="1:9" x14ac:dyDescent="0.25">
      <c r="A69" s="51"/>
      <c r="B69" s="51" t="s">
        <v>78</v>
      </c>
      <c r="C69" s="84"/>
      <c r="D69" s="51"/>
      <c r="E69" s="51"/>
      <c r="F69" s="51"/>
      <c r="G69" s="51"/>
      <c r="H69" s="51"/>
      <c r="I69" s="103"/>
    </row>
    <row r="70" spans="1:9" x14ac:dyDescent="0.25">
      <c r="A70" s="55" t="s">
        <v>302</v>
      </c>
      <c r="B70" s="55" t="s">
        <v>303</v>
      </c>
      <c r="C70" s="57">
        <v>1</v>
      </c>
      <c r="D70" s="51">
        <v>279.95</v>
      </c>
      <c r="E70" s="51">
        <v>167.97</v>
      </c>
      <c r="F70" s="51">
        <v>153.97</v>
      </c>
      <c r="G70" s="51">
        <v>139.97999999999999</v>
      </c>
      <c r="H70" s="51">
        <v>134.38</v>
      </c>
      <c r="I70" s="103" t="s">
        <v>306</v>
      </c>
    </row>
    <row r="71" spans="1:9" x14ac:dyDescent="0.25">
      <c r="A71" s="55" t="s">
        <v>304</v>
      </c>
      <c r="B71" s="55" t="s">
        <v>305</v>
      </c>
      <c r="C71" s="57">
        <v>1</v>
      </c>
      <c r="D71" s="51">
        <v>399.95</v>
      </c>
      <c r="E71" s="51">
        <v>239.97</v>
      </c>
      <c r="F71" s="51">
        <v>219.97</v>
      </c>
      <c r="G71" s="51">
        <v>199.98</v>
      </c>
      <c r="H71" s="51">
        <v>191.98</v>
      </c>
      <c r="I71" s="103" t="s">
        <v>307</v>
      </c>
    </row>
    <row r="72" spans="1:9" x14ac:dyDescent="0.25">
      <c r="A72" s="51"/>
      <c r="B72" s="51" t="s">
        <v>77</v>
      </c>
      <c r="C72" s="84"/>
      <c r="D72" s="51"/>
      <c r="E72" s="51"/>
      <c r="F72" s="51"/>
      <c r="G72" s="51"/>
      <c r="H72" s="51"/>
      <c r="I72" s="103"/>
    </row>
    <row r="73" spans="1:9" x14ac:dyDescent="0.25">
      <c r="A73" s="64" t="s">
        <v>375</v>
      </c>
      <c r="B73" s="64" t="s">
        <v>376</v>
      </c>
      <c r="C73" s="62">
        <v>1</v>
      </c>
      <c r="D73" s="51">
        <v>149.94999999999999</v>
      </c>
      <c r="E73" s="51">
        <v>89.97</v>
      </c>
      <c r="F73" s="51">
        <v>82.47</v>
      </c>
      <c r="G73" s="51">
        <v>74.98</v>
      </c>
      <c r="H73" s="51">
        <v>71.98</v>
      </c>
      <c r="I73" s="103" t="s">
        <v>377</v>
      </c>
    </row>
    <row r="74" spans="1:9" x14ac:dyDescent="0.25">
      <c r="A74" s="64" t="s">
        <v>296</v>
      </c>
      <c r="B74" s="64" t="s">
        <v>297</v>
      </c>
      <c r="C74" s="62">
        <v>1</v>
      </c>
      <c r="D74" s="51">
        <v>59.95</v>
      </c>
      <c r="E74" s="51">
        <v>35.97</v>
      </c>
      <c r="F74" s="51">
        <v>32.97</v>
      </c>
      <c r="G74" s="51">
        <v>29.98</v>
      </c>
      <c r="H74" s="51">
        <v>28.78</v>
      </c>
      <c r="I74" s="103" t="s">
        <v>301</v>
      </c>
    </row>
    <row r="75" spans="1:9" x14ac:dyDescent="0.25">
      <c r="A75" s="64" t="s">
        <v>71</v>
      </c>
      <c r="B75" s="64" t="s">
        <v>72</v>
      </c>
      <c r="C75" s="62">
        <v>1</v>
      </c>
      <c r="D75" s="51">
        <v>169.95</v>
      </c>
      <c r="E75" s="51">
        <v>101.97</v>
      </c>
      <c r="F75" s="51">
        <v>93.47</v>
      </c>
      <c r="G75" s="51">
        <v>84.98</v>
      </c>
      <c r="H75" s="51">
        <v>81.58</v>
      </c>
      <c r="I75" s="103" t="s">
        <v>191</v>
      </c>
    </row>
    <row r="76" spans="1:9" x14ac:dyDescent="0.25">
      <c r="A76" s="64" t="s">
        <v>294</v>
      </c>
      <c r="B76" s="64" t="s">
        <v>295</v>
      </c>
      <c r="C76" s="62">
        <v>1</v>
      </c>
      <c r="D76" s="51">
        <v>179.95</v>
      </c>
      <c r="E76" s="51">
        <v>107.97</v>
      </c>
      <c r="F76" s="51">
        <v>98.97</v>
      </c>
      <c r="G76" s="51">
        <v>89.98</v>
      </c>
      <c r="H76" s="51">
        <v>86.38</v>
      </c>
      <c r="I76" s="103" t="s">
        <v>300</v>
      </c>
    </row>
    <row r="77" spans="1:9" x14ac:dyDescent="0.25">
      <c r="A77" s="64" t="s">
        <v>298</v>
      </c>
      <c r="B77" s="64" t="s">
        <v>299</v>
      </c>
      <c r="C77" s="62">
        <v>1</v>
      </c>
      <c r="D77" s="51">
        <v>189.95</v>
      </c>
      <c r="E77" s="51">
        <v>113.97</v>
      </c>
      <c r="F77" s="51">
        <v>104.47</v>
      </c>
      <c r="G77" s="51">
        <v>94.98</v>
      </c>
      <c r="H77" s="51">
        <v>91.18</v>
      </c>
      <c r="I77" s="103">
        <v>816332011207</v>
      </c>
    </row>
    <row r="78" spans="1:9" x14ac:dyDescent="0.25">
      <c r="A78" s="64" t="s">
        <v>534</v>
      </c>
      <c r="B78" s="64" t="s">
        <v>535</v>
      </c>
      <c r="C78" s="62">
        <v>1</v>
      </c>
      <c r="D78" s="51">
        <v>219.95</v>
      </c>
      <c r="E78" s="51">
        <v>131.97</v>
      </c>
      <c r="F78" s="51">
        <v>120.97</v>
      </c>
      <c r="G78" s="51">
        <v>109.98</v>
      </c>
      <c r="H78" s="51">
        <v>105.58</v>
      </c>
      <c r="I78" s="103" t="s">
        <v>192</v>
      </c>
    </row>
    <row r="79" spans="1:9" x14ac:dyDescent="0.25">
      <c r="A79" s="64" t="s">
        <v>536</v>
      </c>
      <c r="B79" s="64" t="s">
        <v>537</v>
      </c>
      <c r="C79" s="62">
        <v>1</v>
      </c>
      <c r="D79" s="51">
        <v>199.95</v>
      </c>
      <c r="E79" s="51">
        <v>119.97</v>
      </c>
      <c r="F79" s="51">
        <v>109.97</v>
      </c>
      <c r="G79" s="51">
        <v>99.98</v>
      </c>
      <c r="H79" s="51">
        <v>95.98</v>
      </c>
      <c r="I79" s="103">
        <v>816332013119</v>
      </c>
    </row>
    <row r="80" spans="1:9" x14ac:dyDescent="0.25">
      <c r="A80" s="64" t="s">
        <v>538</v>
      </c>
      <c r="B80" s="64" t="s">
        <v>539</v>
      </c>
      <c r="C80" s="62">
        <v>1</v>
      </c>
      <c r="D80" s="51">
        <v>249.95</v>
      </c>
      <c r="E80" s="51">
        <v>149.97</v>
      </c>
      <c r="F80" s="51">
        <v>137.47</v>
      </c>
      <c r="G80" s="51">
        <v>124.98</v>
      </c>
      <c r="H80" s="51">
        <v>119.98</v>
      </c>
      <c r="I80" s="103">
        <v>816332013126</v>
      </c>
    </row>
    <row r="81" spans="1:9" x14ac:dyDescent="0.25">
      <c r="A81" s="64" t="s">
        <v>540</v>
      </c>
      <c r="B81" s="64" t="s">
        <v>541</v>
      </c>
      <c r="C81" s="62">
        <v>1</v>
      </c>
      <c r="D81" s="51">
        <v>99.95</v>
      </c>
      <c r="E81" s="51">
        <v>59.97</v>
      </c>
      <c r="F81" s="51">
        <v>54.97</v>
      </c>
      <c r="G81" s="51">
        <v>49.98</v>
      </c>
      <c r="H81" s="51">
        <v>47.98</v>
      </c>
      <c r="I81" s="103">
        <v>816332012884</v>
      </c>
    </row>
    <row r="82" spans="1:9" x14ac:dyDescent="0.25">
      <c r="A82" s="64" t="s">
        <v>542</v>
      </c>
      <c r="B82" s="64" t="s">
        <v>543</v>
      </c>
      <c r="C82" s="62">
        <v>1</v>
      </c>
      <c r="D82" s="51">
        <v>99.95</v>
      </c>
      <c r="E82" s="51">
        <v>59.97</v>
      </c>
      <c r="F82" s="51">
        <v>54.97</v>
      </c>
      <c r="G82" s="51">
        <v>49.98</v>
      </c>
      <c r="H82" s="51">
        <v>47.98</v>
      </c>
      <c r="I82" s="103">
        <v>816332012815</v>
      </c>
    </row>
    <row r="83" spans="1:9" x14ac:dyDescent="0.25">
      <c r="A83" s="65" t="s">
        <v>544</v>
      </c>
      <c r="B83" s="65" t="s">
        <v>545</v>
      </c>
      <c r="C83" s="62">
        <v>1</v>
      </c>
      <c r="D83" s="51">
        <v>59.95</v>
      </c>
      <c r="E83" s="51">
        <v>35.97</v>
      </c>
      <c r="F83" s="51">
        <v>32.97</v>
      </c>
      <c r="G83" s="51">
        <v>29.98</v>
      </c>
      <c r="H83" s="51">
        <v>28.78</v>
      </c>
      <c r="I83" s="103">
        <v>816332012877</v>
      </c>
    </row>
    <row r="84" spans="1:9" x14ac:dyDescent="0.25">
      <c r="A84" s="63" t="s">
        <v>546</v>
      </c>
      <c r="B84" s="61" t="s">
        <v>547</v>
      </c>
      <c r="C84" s="62">
        <v>1</v>
      </c>
      <c r="D84" s="51">
        <v>34.950000000000003</v>
      </c>
      <c r="E84" s="51">
        <v>20.97</v>
      </c>
      <c r="F84" s="51">
        <v>19.22</v>
      </c>
      <c r="G84" s="51">
        <v>17.48</v>
      </c>
      <c r="H84" s="51">
        <v>16.78</v>
      </c>
      <c r="I84" s="103">
        <v>816332012860</v>
      </c>
    </row>
    <row r="85" spans="1:9" x14ac:dyDescent="0.25">
      <c r="A85" s="63" t="s">
        <v>73</v>
      </c>
      <c r="B85" s="61" t="s">
        <v>74</v>
      </c>
      <c r="C85" s="62">
        <v>1</v>
      </c>
      <c r="D85" s="51">
        <v>179.95</v>
      </c>
      <c r="E85" s="51">
        <v>107.97</v>
      </c>
      <c r="F85" s="51">
        <v>98.97</v>
      </c>
      <c r="G85" s="51">
        <v>89.98</v>
      </c>
      <c r="H85" s="51">
        <v>86.38</v>
      </c>
      <c r="I85" s="103" t="s">
        <v>193</v>
      </c>
    </row>
    <row r="86" spans="1:9" x14ac:dyDescent="0.25">
      <c r="A86" s="53" t="s">
        <v>75</v>
      </c>
      <c r="B86" s="67" t="s">
        <v>76</v>
      </c>
      <c r="C86" s="62">
        <v>1</v>
      </c>
      <c r="D86" s="51">
        <v>89.95</v>
      </c>
      <c r="E86" s="51">
        <v>53.97</v>
      </c>
      <c r="F86" s="51">
        <v>49.47</v>
      </c>
      <c r="G86" s="51">
        <v>44.98</v>
      </c>
      <c r="H86" s="51">
        <v>43.18</v>
      </c>
      <c r="I86" s="103" t="s">
        <v>194</v>
      </c>
    </row>
    <row r="87" spans="1:9" x14ac:dyDescent="0.25">
      <c r="A87" s="64"/>
      <c r="B87" s="64" t="s">
        <v>82</v>
      </c>
      <c r="C87" s="62"/>
      <c r="D87" s="51"/>
      <c r="E87" s="51"/>
      <c r="F87" s="51"/>
      <c r="G87" s="51"/>
      <c r="H87" s="51"/>
      <c r="I87" s="103"/>
    </row>
    <row r="88" spans="1:9" x14ac:dyDescent="0.25">
      <c r="A88" s="63" t="s">
        <v>83</v>
      </c>
      <c r="B88" s="61" t="s">
        <v>87</v>
      </c>
      <c r="C88" s="62">
        <v>1</v>
      </c>
      <c r="D88" s="51">
        <v>15.95</v>
      </c>
      <c r="E88" s="51">
        <v>9.57</v>
      </c>
      <c r="F88" s="51">
        <v>8.77</v>
      </c>
      <c r="G88" s="51">
        <v>8.77</v>
      </c>
      <c r="H88" s="51">
        <v>7.98</v>
      </c>
      <c r="I88" s="103" t="s">
        <v>198</v>
      </c>
    </row>
    <row r="89" spans="1:9" x14ac:dyDescent="0.25">
      <c r="A89" s="64" t="s">
        <v>84</v>
      </c>
      <c r="B89" s="64" t="s">
        <v>86</v>
      </c>
      <c r="C89" s="62">
        <v>1</v>
      </c>
      <c r="D89" s="51">
        <v>18.95</v>
      </c>
      <c r="E89" s="51">
        <v>11.37</v>
      </c>
      <c r="F89" s="51">
        <v>10.42</v>
      </c>
      <c r="G89" s="51">
        <v>10.42</v>
      </c>
      <c r="H89" s="51">
        <v>9.48</v>
      </c>
      <c r="I89" s="103" t="s">
        <v>199</v>
      </c>
    </row>
    <row r="90" spans="1:9" x14ac:dyDescent="0.25">
      <c r="A90" s="64" t="s">
        <v>378</v>
      </c>
      <c r="B90" s="64" t="s">
        <v>379</v>
      </c>
      <c r="C90" s="62">
        <v>1</v>
      </c>
      <c r="D90" s="51">
        <v>18.95</v>
      </c>
      <c r="E90" s="51">
        <v>11.37</v>
      </c>
      <c r="F90" s="51">
        <v>10.42</v>
      </c>
      <c r="G90" s="51">
        <v>10.42</v>
      </c>
      <c r="H90" s="51">
        <v>9.48</v>
      </c>
      <c r="I90" s="103" t="s">
        <v>380</v>
      </c>
    </row>
    <row r="91" spans="1:9" x14ac:dyDescent="0.25">
      <c r="A91" s="64" t="s">
        <v>85</v>
      </c>
      <c r="B91" s="64" t="s">
        <v>88</v>
      </c>
      <c r="C91" s="62">
        <v>1</v>
      </c>
      <c r="D91" s="51">
        <v>22.95</v>
      </c>
      <c r="E91" s="51">
        <v>13.77</v>
      </c>
      <c r="F91" s="51">
        <v>12.62</v>
      </c>
      <c r="G91" s="51">
        <v>12.62</v>
      </c>
      <c r="H91" s="51">
        <v>11.48</v>
      </c>
      <c r="I91" s="103" t="s">
        <v>200</v>
      </c>
    </row>
    <row r="92" spans="1:9" x14ac:dyDescent="0.25">
      <c r="A92" s="64" t="s">
        <v>381</v>
      </c>
      <c r="B92" s="64" t="s">
        <v>382</v>
      </c>
      <c r="C92" s="62">
        <v>1</v>
      </c>
      <c r="D92" s="51">
        <v>22.95</v>
      </c>
      <c r="E92" s="51">
        <v>13.77</v>
      </c>
      <c r="F92" s="51">
        <v>12.62</v>
      </c>
      <c r="G92" s="51">
        <v>12.62</v>
      </c>
      <c r="H92" s="51">
        <v>11.48</v>
      </c>
      <c r="I92" s="103">
        <v>816332010996</v>
      </c>
    </row>
    <row r="93" spans="1:9" x14ac:dyDescent="0.25">
      <c r="A93" s="64" t="s">
        <v>124</v>
      </c>
      <c r="B93" s="64" t="s">
        <v>89</v>
      </c>
      <c r="C93" s="62">
        <v>1</v>
      </c>
      <c r="D93" s="51">
        <v>29.95</v>
      </c>
      <c r="E93" s="51">
        <v>17.97</v>
      </c>
      <c r="F93" s="51">
        <v>16.47</v>
      </c>
      <c r="G93" s="51">
        <v>16.47</v>
      </c>
      <c r="H93" s="51">
        <v>14.98</v>
      </c>
      <c r="I93" s="103" t="s">
        <v>201</v>
      </c>
    </row>
    <row r="94" spans="1:9" x14ac:dyDescent="0.25">
      <c r="A94" s="64" t="s">
        <v>383</v>
      </c>
      <c r="B94" s="64" t="s">
        <v>384</v>
      </c>
      <c r="C94" s="62">
        <v>1</v>
      </c>
      <c r="D94" s="51">
        <v>229.95</v>
      </c>
      <c r="E94" s="51">
        <v>137.97</v>
      </c>
      <c r="F94" s="51">
        <v>126.47</v>
      </c>
      <c r="G94" s="51">
        <v>126.47</v>
      </c>
      <c r="H94" s="51">
        <v>114.98</v>
      </c>
      <c r="I94" s="103" t="s">
        <v>385</v>
      </c>
    </row>
    <row r="95" spans="1:9" x14ac:dyDescent="0.25">
      <c r="A95" s="63" t="s">
        <v>310</v>
      </c>
      <c r="B95" s="61" t="s">
        <v>311</v>
      </c>
      <c r="C95" s="62">
        <v>1</v>
      </c>
      <c r="D95" s="51">
        <v>179.95</v>
      </c>
      <c r="E95" s="51">
        <v>107.97</v>
      </c>
      <c r="F95" s="51">
        <v>98.97</v>
      </c>
      <c r="G95" s="51">
        <v>98.97</v>
      </c>
      <c r="H95" s="51">
        <v>89.98</v>
      </c>
      <c r="I95" s="103" t="s">
        <v>313</v>
      </c>
    </row>
    <row r="96" spans="1:9" x14ac:dyDescent="0.25">
      <c r="A96" s="51" t="s">
        <v>308</v>
      </c>
      <c r="B96" s="51" t="s">
        <v>309</v>
      </c>
      <c r="C96" s="84">
        <v>1</v>
      </c>
      <c r="D96" s="51">
        <v>169.95</v>
      </c>
      <c r="E96" s="51">
        <v>101.97</v>
      </c>
      <c r="F96" s="51">
        <v>93.47</v>
      </c>
      <c r="G96" s="51">
        <v>93.47</v>
      </c>
      <c r="H96" s="51">
        <v>84.98</v>
      </c>
      <c r="I96" s="103" t="s">
        <v>312</v>
      </c>
    </row>
    <row r="97" spans="1:9" x14ac:dyDescent="0.25">
      <c r="A97" s="51" t="s">
        <v>94</v>
      </c>
      <c r="B97" s="51" t="s">
        <v>95</v>
      </c>
      <c r="C97" s="84">
        <v>1</v>
      </c>
      <c r="D97" s="51">
        <v>125.95</v>
      </c>
      <c r="E97" s="51">
        <v>75.569999999999993</v>
      </c>
      <c r="F97" s="51">
        <v>69.27</v>
      </c>
      <c r="G97" s="51">
        <v>69.27</v>
      </c>
      <c r="H97" s="51">
        <v>62.98</v>
      </c>
      <c r="I97" s="103" t="s">
        <v>204</v>
      </c>
    </row>
    <row r="98" spans="1:9" x14ac:dyDescent="0.25">
      <c r="A98" s="51" t="s">
        <v>96</v>
      </c>
      <c r="B98" s="51" t="s">
        <v>125</v>
      </c>
      <c r="C98" s="84">
        <v>1</v>
      </c>
      <c r="D98" s="51">
        <v>125.95</v>
      </c>
      <c r="E98" s="51">
        <v>75.569999999999993</v>
      </c>
      <c r="F98" s="51">
        <v>69.27</v>
      </c>
      <c r="G98" s="51">
        <v>69.27</v>
      </c>
      <c r="H98" s="51">
        <v>62.98</v>
      </c>
      <c r="I98" s="103" t="s">
        <v>205</v>
      </c>
    </row>
    <row r="99" spans="1:9" x14ac:dyDescent="0.25">
      <c r="A99" s="51" t="s">
        <v>97</v>
      </c>
      <c r="B99" s="51" t="s">
        <v>99</v>
      </c>
      <c r="C99" s="84">
        <v>1</v>
      </c>
      <c r="D99" s="51">
        <v>125.95</v>
      </c>
      <c r="E99" s="51">
        <v>75.569999999999993</v>
      </c>
      <c r="F99" s="51">
        <v>69.27</v>
      </c>
      <c r="G99" s="51">
        <v>69.27</v>
      </c>
      <c r="H99" s="51">
        <v>62.98</v>
      </c>
      <c r="I99" s="103" t="s">
        <v>206</v>
      </c>
    </row>
    <row r="100" spans="1:9" x14ac:dyDescent="0.25">
      <c r="A100" s="51" t="s">
        <v>98</v>
      </c>
      <c r="B100" s="51" t="s">
        <v>100</v>
      </c>
      <c r="C100" s="84">
        <v>1</v>
      </c>
      <c r="D100" s="51">
        <v>125.95</v>
      </c>
      <c r="E100" s="51">
        <v>75.569999999999993</v>
      </c>
      <c r="F100" s="51">
        <v>69.27</v>
      </c>
      <c r="G100" s="51">
        <v>69.27</v>
      </c>
      <c r="H100" s="51">
        <v>62.98</v>
      </c>
      <c r="I100" s="103" t="s">
        <v>207</v>
      </c>
    </row>
    <row r="101" spans="1:9" x14ac:dyDescent="0.25">
      <c r="A101" s="51" t="s">
        <v>251</v>
      </c>
      <c r="B101" s="51" t="s">
        <v>252</v>
      </c>
      <c r="C101" s="84">
        <v>1</v>
      </c>
      <c r="D101" s="51">
        <v>149.94999999999999</v>
      </c>
      <c r="E101" s="51">
        <v>89.97</v>
      </c>
      <c r="F101" s="51">
        <v>82.47</v>
      </c>
      <c r="G101" s="51">
        <v>82.47</v>
      </c>
      <c r="H101" s="51">
        <v>74.98</v>
      </c>
      <c r="I101" s="103" t="s">
        <v>253</v>
      </c>
    </row>
    <row r="102" spans="1:9" x14ac:dyDescent="0.25">
      <c r="A102" s="51" t="s">
        <v>254</v>
      </c>
      <c r="B102" s="51" t="s">
        <v>255</v>
      </c>
      <c r="C102" s="84">
        <v>1</v>
      </c>
      <c r="D102" s="51">
        <v>149.94999999999999</v>
      </c>
      <c r="E102" s="51">
        <v>89.97</v>
      </c>
      <c r="F102" s="51">
        <v>82.47</v>
      </c>
      <c r="G102" s="51">
        <v>82.47</v>
      </c>
      <c r="H102" s="51">
        <v>74.98</v>
      </c>
      <c r="I102" s="103" t="s">
        <v>256</v>
      </c>
    </row>
    <row r="103" spans="1:9" x14ac:dyDescent="0.25">
      <c r="A103" s="51" t="s">
        <v>101</v>
      </c>
      <c r="B103" s="51" t="s">
        <v>102</v>
      </c>
      <c r="C103" s="84">
        <v>1</v>
      </c>
      <c r="D103" s="51">
        <v>159.94999999999999</v>
      </c>
      <c r="E103" s="51">
        <v>95.97</v>
      </c>
      <c r="F103" s="51">
        <v>87.97</v>
      </c>
      <c r="G103" s="51">
        <v>87.97</v>
      </c>
      <c r="H103" s="51">
        <v>79.98</v>
      </c>
      <c r="I103" s="103" t="s">
        <v>208</v>
      </c>
    </row>
    <row r="104" spans="1:9" x14ac:dyDescent="0.25">
      <c r="A104" s="51" t="s">
        <v>104</v>
      </c>
      <c r="B104" s="51" t="s">
        <v>103</v>
      </c>
      <c r="C104" s="84">
        <v>1</v>
      </c>
      <c r="D104" s="51">
        <v>159.94999999999999</v>
      </c>
      <c r="E104" s="51">
        <v>95.97</v>
      </c>
      <c r="F104" s="51">
        <v>87.97</v>
      </c>
      <c r="G104" s="51">
        <v>87.97</v>
      </c>
      <c r="H104" s="51">
        <v>79.98</v>
      </c>
      <c r="I104" s="103" t="s">
        <v>209</v>
      </c>
    </row>
    <row r="105" spans="1:9" x14ac:dyDescent="0.25">
      <c r="A105" s="51" t="s">
        <v>548</v>
      </c>
      <c r="B105" s="51" t="s">
        <v>549</v>
      </c>
      <c r="C105" s="84">
        <v>1</v>
      </c>
      <c r="D105" s="51">
        <v>159.94999999999999</v>
      </c>
      <c r="E105" s="51">
        <v>95.97</v>
      </c>
      <c r="F105" s="51">
        <v>87.97</v>
      </c>
      <c r="G105" s="51">
        <v>87.97</v>
      </c>
      <c r="H105" s="51">
        <v>79.98</v>
      </c>
      <c r="I105" s="103" t="s">
        <v>668</v>
      </c>
    </row>
    <row r="106" spans="1:9" x14ac:dyDescent="0.25">
      <c r="A106" s="51" t="s">
        <v>476</v>
      </c>
      <c r="B106" s="51" t="s">
        <v>105</v>
      </c>
      <c r="C106" s="84">
        <v>1</v>
      </c>
      <c r="D106" s="51">
        <v>189.95</v>
      </c>
      <c r="E106" s="51">
        <v>113.97</v>
      </c>
      <c r="F106" s="51">
        <v>104.47</v>
      </c>
      <c r="G106" s="51">
        <v>104.47</v>
      </c>
      <c r="H106" s="51">
        <v>94.98</v>
      </c>
      <c r="I106" s="103" t="s">
        <v>210</v>
      </c>
    </row>
    <row r="107" spans="1:9" x14ac:dyDescent="0.25">
      <c r="A107" s="51" t="s">
        <v>106</v>
      </c>
      <c r="B107" s="51" t="s">
        <v>107</v>
      </c>
      <c r="C107" s="84">
        <v>1</v>
      </c>
      <c r="D107" s="51">
        <v>199.95</v>
      </c>
      <c r="E107" s="51">
        <v>119.97</v>
      </c>
      <c r="F107" s="51">
        <v>109.97</v>
      </c>
      <c r="G107" s="51">
        <v>109.97</v>
      </c>
      <c r="H107" s="51">
        <v>99.98</v>
      </c>
      <c r="I107" s="103" t="s">
        <v>211</v>
      </c>
    </row>
    <row r="108" spans="1:9" x14ac:dyDescent="0.25">
      <c r="A108" s="51" t="s">
        <v>550</v>
      </c>
      <c r="B108" s="51" t="s">
        <v>551</v>
      </c>
      <c r="C108" s="84">
        <v>1</v>
      </c>
      <c r="D108" s="51">
        <v>199.95</v>
      </c>
      <c r="E108" s="51">
        <v>119.97</v>
      </c>
      <c r="F108" s="51">
        <v>109.97</v>
      </c>
      <c r="G108" s="51">
        <v>109.97</v>
      </c>
      <c r="H108" s="51">
        <v>99.98</v>
      </c>
      <c r="I108" s="103">
        <v>816332012969</v>
      </c>
    </row>
    <row r="109" spans="1:9" x14ac:dyDescent="0.25">
      <c r="A109" s="51" t="s">
        <v>108</v>
      </c>
      <c r="B109" s="51" t="s">
        <v>109</v>
      </c>
      <c r="C109" s="84">
        <v>1</v>
      </c>
      <c r="D109" s="51">
        <v>219.95</v>
      </c>
      <c r="E109" s="51">
        <v>131.97</v>
      </c>
      <c r="F109" s="51">
        <v>120.97</v>
      </c>
      <c r="G109" s="51">
        <v>120.97</v>
      </c>
      <c r="H109" s="51">
        <v>109.98</v>
      </c>
      <c r="I109" s="103" t="s">
        <v>212</v>
      </c>
    </row>
    <row r="110" spans="1:9" x14ac:dyDescent="0.25">
      <c r="A110" s="51" t="s">
        <v>110</v>
      </c>
      <c r="B110" s="51" t="s">
        <v>111</v>
      </c>
      <c r="C110" s="84">
        <v>1</v>
      </c>
      <c r="D110" s="51">
        <v>219.95</v>
      </c>
      <c r="E110" s="51">
        <v>131.97</v>
      </c>
      <c r="F110" s="51">
        <v>120.97</v>
      </c>
      <c r="G110" s="51">
        <v>120.97</v>
      </c>
      <c r="H110" s="51">
        <v>109.98</v>
      </c>
      <c r="I110" s="103" t="s">
        <v>213</v>
      </c>
    </row>
    <row r="111" spans="1:9" x14ac:dyDescent="0.25">
      <c r="A111" s="51" t="s">
        <v>552</v>
      </c>
      <c r="B111" s="51" t="s">
        <v>553</v>
      </c>
      <c r="C111" s="84">
        <v>1</v>
      </c>
      <c r="D111" s="51">
        <v>229.95</v>
      </c>
      <c r="E111" s="51">
        <v>137.97</v>
      </c>
      <c r="F111" s="51">
        <v>126.47</v>
      </c>
      <c r="G111" s="51">
        <v>126.47</v>
      </c>
      <c r="H111" s="51">
        <v>114.98</v>
      </c>
      <c r="I111" s="103">
        <v>816332012990</v>
      </c>
    </row>
    <row r="112" spans="1:9" x14ac:dyDescent="0.25">
      <c r="A112" s="55" t="s">
        <v>112</v>
      </c>
      <c r="B112" s="56" t="s">
        <v>113</v>
      </c>
      <c r="C112" s="57">
        <v>1</v>
      </c>
      <c r="D112" s="51">
        <v>239.95</v>
      </c>
      <c r="E112" s="51">
        <v>143.97</v>
      </c>
      <c r="F112" s="51">
        <v>131.97</v>
      </c>
      <c r="G112" s="51">
        <v>131.97</v>
      </c>
      <c r="H112" s="51">
        <v>119.98</v>
      </c>
      <c r="I112" s="103" t="s">
        <v>214</v>
      </c>
    </row>
    <row r="113" spans="1:9" x14ac:dyDescent="0.25">
      <c r="A113" s="55" t="s">
        <v>554</v>
      </c>
      <c r="B113" s="56" t="s">
        <v>555</v>
      </c>
      <c r="C113" s="57">
        <v>1</v>
      </c>
      <c r="D113" s="51">
        <v>239.95</v>
      </c>
      <c r="E113" s="51">
        <v>143.97</v>
      </c>
      <c r="F113" s="51">
        <v>131.97</v>
      </c>
      <c r="G113" s="51">
        <v>131.97</v>
      </c>
      <c r="H113" s="51">
        <v>119.98</v>
      </c>
      <c r="I113" s="103">
        <v>816332012983</v>
      </c>
    </row>
    <row r="114" spans="1:9" x14ac:dyDescent="0.25">
      <c r="A114" s="66"/>
      <c r="B114" s="66" t="s">
        <v>114</v>
      </c>
      <c r="C114" s="68"/>
      <c r="D114" s="51"/>
      <c r="E114" s="51"/>
      <c r="F114" s="51"/>
      <c r="G114" s="51"/>
      <c r="H114" s="51"/>
      <c r="I114" s="103"/>
    </row>
    <row r="115" spans="1:9" x14ac:dyDescent="0.25">
      <c r="A115" s="55" t="s">
        <v>314</v>
      </c>
      <c r="B115" s="55" t="s">
        <v>315</v>
      </c>
      <c r="C115" s="68">
        <v>1</v>
      </c>
      <c r="D115" s="51">
        <v>29.95</v>
      </c>
      <c r="E115" s="51">
        <v>17.97</v>
      </c>
      <c r="F115" s="51">
        <v>16.47</v>
      </c>
      <c r="G115" s="51">
        <v>14.98</v>
      </c>
      <c r="H115" s="51">
        <v>14.38</v>
      </c>
      <c r="I115" s="103" t="s">
        <v>318</v>
      </c>
    </row>
    <row r="116" spans="1:9" x14ac:dyDescent="0.25">
      <c r="A116" s="66" t="s">
        <v>556</v>
      </c>
      <c r="B116" s="66" t="s">
        <v>557</v>
      </c>
      <c r="C116" s="68">
        <v>1</v>
      </c>
      <c r="D116" s="51">
        <v>29.95</v>
      </c>
      <c r="E116" s="51">
        <v>17.97</v>
      </c>
      <c r="F116" s="51">
        <v>16.47</v>
      </c>
      <c r="G116" s="51">
        <v>14.98</v>
      </c>
      <c r="H116" s="51">
        <v>14.38</v>
      </c>
      <c r="I116" s="103">
        <v>816332012839</v>
      </c>
    </row>
    <row r="117" spans="1:9" x14ac:dyDescent="0.25">
      <c r="A117" s="66" t="s">
        <v>90</v>
      </c>
      <c r="B117" s="66" t="s">
        <v>91</v>
      </c>
      <c r="C117" s="68">
        <v>1</v>
      </c>
      <c r="D117" s="51">
        <v>29.95</v>
      </c>
      <c r="E117" s="51">
        <v>17.97</v>
      </c>
      <c r="F117" s="51">
        <v>16.47</v>
      </c>
      <c r="G117" s="51">
        <v>14.98</v>
      </c>
      <c r="H117" s="54">
        <v>14.38</v>
      </c>
      <c r="I117" s="103" t="s">
        <v>202</v>
      </c>
    </row>
    <row r="118" spans="1:9" x14ac:dyDescent="0.25">
      <c r="A118" s="66" t="s">
        <v>93</v>
      </c>
      <c r="B118" s="66" t="s">
        <v>92</v>
      </c>
      <c r="C118" s="68">
        <v>1</v>
      </c>
      <c r="D118" s="51">
        <v>4.95</v>
      </c>
      <c r="E118" s="51">
        <v>2.48</v>
      </c>
      <c r="F118" s="51">
        <v>2.48</v>
      </c>
      <c r="G118" s="51">
        <v>2.48</v>
      </c>
      <c r="H118" s="51">
        <v>2.48</v>
      </c>
      <c r="I118" s="103" t="s">
        <v>203</v>
      </c>
    </row>
    <row r="119" spans="1:9" x14ac:dyDescent="0.25">
      <c r="A119" s="66" t="s">
        <v>126</v>
      </c>
      <c r="B119" s="66" t="s">
        <v>127</v>
      </c>
      <c r="C119" s="68">
        <v>4</v>
      </c>
      <c r="D119" s="51">
        <v>19.95</v>
      </c>
      <c r="E119" s="51">
        <v>47.88</v>
      </c>
      <c r="F119" s="51">
        <v>43.88</v>
      </c>
      <c r="G119" s="51">
        <v>39.92</v>
      </c>
      <c r="H119" s="51">
        <v>38.32</v>
      </c>
      <c r="I119" s="103" t="s">
        <v>215</v>
      </c>
    </row>
    <row r="120" spans="1:9" x14ac:dyDescent="0.25">
      <c r="A120" s="69" t="s">
        <v>316</v>
      </c>
      <c r="B120" s="69" t="s">
        <v>317</v>
      </c>
      <c r="C120" s="57">
        <v>4</v>
      </c>
      <c r="D120" s="51">
        <v>29.95</v>
      </c>
      <c r="E120" s="51">
        <v>71.88</v>
      </c>
      <c r="F120" s="51">
        <v>65.88</v>
      </c>
      <c r="G120" s="51">
        <v>59.92</v>
      </c>
      <c r="H120" s="51">
        <v>57.52</v>
      </c>
      <c r="I120" s="103" t="s">
        <v>319</v>
      </c>
    </row>
    <row r="121" spans="1:9" x14ac:dyDescent="0.25">
      <c r="A121" s="66" t="s">
        <v>128</v>
      </c>
      <c r="B121" s="66" t="s">
        <v>129</v>
      </c>
      <c r="C121" s="68">
        <v>4</v>
      </c>
      <c r="D121" s="51">
        <v>18.95</v>
      </c>
      <c r="E121" s="51">
        <v>45.48</v>
      </c>
      <c r="F121" s="51">
        <v>41.68</v>
      </c>
      <c r="G121" s="51">
        <v>37.92</v>
      </c>
      <c r="H121" s="51">
        <v>36.4</v>
      </c>
      <c r="I121" s="103" t="s">
        <v>216</v>
      </c>
    </row>
    <row r="122" spans="1:9" x14ac:dyDescent="0.25">
      <c r="A122" s="63" t="s">
        <v>130</v>
      </c>
      <c r="B122" s="61" t="s">
        <v>131</v>
      </c>
      <c r="C122" s="57">
        <v>4</v>
      </c>
      <c r="D122" s="51">
        <v>18.95</v>
      </c>
      <c r="E122" s="51">
        <v>45.48</v>
      </c>
      <c r="F122" s="51">
        <v>41.68</v>
      </c>
      <c r="G122" s="51">
        <v>37.92</v>
      </c>
      <c r="H122" s="51">
        <v>36.4</v>
      </c>
      <c r="I122" s="103" t="s">
        <v>217</v>
      </c>
    </row>
    <row r="123" spans="1:9" x14ac:dyDescent="0.25">
      <c r="A123" s="69" t="s">
        <v>132</v>
      </c>
      <c r="B123" s="69" t="s">
        <v>133</v>
      </c>
      <c r="C123" s="57">
        <v>4</v>
      </c>
      <c r="D123" s="51">
        <v>18.95</v>
      </c>
      <c r="E123" s="51">
        <v>45.48</v>
      </c>
      <c r="F123" s="51">
        <v>41.68</v>
      </c>
      <c r="G123" s="51">
        <v>37.92</v>
      </c>
      <c r="H123" s="51">
        <v>36.4</v>
      </c>
      <c r="I123" s="103" t="s">
        <v>218</v>
      </c>
    </row>
    <row r="124" spans="1:9" x14ac:dyDescent="0.25">
      <c r="A124" s="64" t="s">
        <v>134</v>
      </c>
      <c r="B124" s="64" t="s">
        <v>135</v>
      </c>
      <c r="C124" s="62">
        <v>4</v>
      </c>
      <c r="D124" s="51">
        <v>18.95</v>
      </c>
      <c r="E124" s="51">
        <v>45.48</v>
      </c>
      <c r="F124" s="51">
        <v>41.68</v>
      </c>
      <c r="G124" s="51">
        <v>37.92</v>
      </c>
      <c r="H124" s="51">
        <v>36.4</v>
      </c>
      <c r="I124" s="103" t="s">
        <v>219</v>
      </c>
    </row>
    <row r="125" spans="1:9" x14ac:dyDescent="0.25">
      <c r="A125" s="64" t="s">
        <v>142</v>
      </c>
      <c r="B125" s="64" t="s">
        <v>143</v>
      </c>
      <c r="C125" s="62">
        <v>1</v>
      </c>
      <c r="D125" s="51">
        <v>9.9499999999999993</v>
      </c>
      <c r="E125" s="51">
        <v>5.97</v>
      </c>
      <c r="F125" s="51">
        <v>5.47</v>
      </c>
      <c r="G125" s="51">
        <v>4.9800000000000004</v>
      </c>
      <c r="H125" s="51">
        <v>4.78</v>
      </c>
      <c r="I125" s="103" t="s">
        <v>223</v>
      </c>
    </row>
    <row r="126" spans="1:9" x14ac:dyDescent="0.25">
      <c r="A126" s="64" t="s">
        <v>136</v>
      </c>
      <c r="B126" s="64" t="s">
        <v>137</v>
      </c>
      <c r="C126" s="62">
        <v>4</v>
      </c>
      <c r="D126" s="51">
        <v>8.9499999999999993</v>
      </c>
      <c r="E126" s="117">
        <v>21.48</v>
      </c>
      <c r="F126" s="117">
        <v>19.68</v>
      </c>
      <c r="G126" s="117">
        <v>17.920000000000002</v>
      </c>
      <c r="H126" s="117">
        <v>17.2</v>
      </c>
      <c r="I126" s="103" t="s">
        <v>220</v>
      </c>
    </row>
    <row r="127" spans="1:9" x14ac:dyDescent="0.25">
      <c r="A127" s="64" t="s">
        <v>140</v>
      </c>
      <c r="B127" s="64" t="s">
        <v>141</v>
      </c>
      <c r="C127" s="62">
        <v>4</v>
      </c>
      <c r="D127" s="51">
        <v>12.95</v>
      </c>
      <c r="E127" s="117">
        <v>31.08</v>
      </c>
      <c r="F127" s="117">
        <v>28.48</v>
      </c>
      <c r="G127" s="117">
        <v>25.92</v>
      </c>
      <c r="H127" s="117">
        <v>24.88</v>
      </c>
      <c r="I127" s="103" t="s">
        <v>222</v>
      </c>
    </row>
    <row r="128" spans="1:9" x14ac:dyDescent="0.25">
      <c r="A128" s="64" t="s">
        <v>407</v>
      </c>
      <c r="B128" s="64" t="s">
        <v>408</v>
      </c>
      <c r="C128" s="62">
        <v>1</v>
      </c>
      <c r="D128" s="51">
        <v>19.95</v>
      </c>
      <c r="E128" s="51">
        <v>11.97</v>
      </c>
      <c r="F128" s="51">
        <v>10.97</v>
      </c>
      <c r="G128" s="51">
        <v>9.98</v>
      </c>
      <c r="H128" s="51">
        <v>9.58</v>
      </c>
      <c r="I128" s="103" t="s">
        <v>409</v>
      </c>
    </row>
    <row r="129" spans="1:9" x14ac:dyDescent="0.25">
      <c r="A129" s="64" t="s">
        <v>410</v>
      </c>
      <c r="B129" s="64" t="s">
        <v>411</v>
      </c>
      <c r="C129" s="62">
        <v>1</v>
      </c>
      <c r="D129" s="51">
        <v>19.95</v>
      </c>
      <c r="E129" s="51">
        <v>11.97</v>
      </c>
      <c r="F129" s="51">
        <v>10.97</v>
      </c>
      <c r="G129" s="51">
        <v>9.98</v>
      </c>
      <c r="H129" s="51">
        <v>9.58</v>
      </c>
      <c r="I129" s="103" t="s">
        <v>412</v>
      </c>
    </row>
    <row r="130" spans="1:9" x14ac:dyDescent="0.25">
      <c r="A130" s="64" t="s">
        <v>558</v>
      </c>
      <c r="B130" s="64" t="s">
        <v>559</v>
      </c>
      <c r="C130" s="62">
        <v>1</v>
      </c>
      <c r="D130" s="51">
        <v>12.95</v>
      </c>
      <c r="E130" s="51">
        <v>7.77</v>
      </c>
      <c r="F130" s="51">
        <v>7.12</v>
      </c>
      <c r="G130" s="51">
        <v>6.48</v>
      </c>
      <c r="H130" s="51">
        <v>6.22</v>
      </c>
      <c r="I130" s="103">
        <v>816332013027</v>
      </c>
    </row>
    <row r="131" spans="1:9" x14ac:dyDescent="0.25">
      <c r="A131" s="63" t="s">
        <v>560</v>
      </c>
      <c r="B131" s="61" t="s">
        <v>561</v>
      </c>
      <c r="C131" s="68">
        <v>1</v>
      </c>
      <c r="D131" s="51">
        <v>14.95</v>
      </c>
      <c r="E131" s="51">
        <v>8.9700000000000006</v>
      </c>
      <c r="F131" s="51">
        <v>8.2200000000000006</v>
      </c>
      <c r="G131" s="51">
        <v>7.48</v>
      </c>
      <c r="H131" s="51">
        <v>7.18</v>
      </c>
      <c r="I131" s="103">
        <v>816332013034</v>
      </c>
    </row>
    <row r="132" spans="1:9" x14ac:dyDescent="0.25">
      <c r="A132" s="66" t="s">
        <v>562</v>
      </c>
      <c r="B132" s="66" t="s">
        <v>563</v>
      </c>
      <c r="C132" s="68">
        <v>1</v>
      </c>
      <c r="D132" s="51">
        <v>19.95</v>
      </c>
      <c r="E132" s="51">
        <v>11.97</v>
      </c>
      <c r="F132" s="51">
        <v>10.97</v>
      </c>
      <c r="G132" s="51">
        <v>9.98</v>
      </c>
      <c r="H132" s="51">
        <v>9.58</v>
      </c>
      <c r="I132" s="103">
        <v>816332013041</v>
      </c>
    </row>
    <row r="133" spans="1:9" x14ac:dyDescent="0.25">
      <c r="A133" s="66" t="s">
        <v>386</v>
      </c>
      <c r="B133" s="66" t="s">
        <v>387</v>
      </c>
      <c r="C133" s="68">
        <v>1</v>
      </c>
      <c r="D133" s="51">
        <v>6.95</v>
      </c>
      <c r="E133" s="51">
        <v>4.17</v>
      </c>
      <c r="F133" s="51">
        <v>3.82</v>
      </c>
      <c r="G133" s="51">
        <v>3.48</v>
      </c>
      <c r="H133" s="51">
        <v>3.34</v>
      </c>
      <c r="I133" s="103" t="s">
        <v>388</v>
      </c>
    </row>
    <row r="134" spans="1:9" x14ac:dyDescent="0.25">
      <c r="A134" s="66" t="s">
        <v>121</v>
      </c>
      <c r="B134" s="66" t="s">
        <v>79</v>
      </c>
      <c r="C134" s="57">
        <v>1</v>
      </c>
      <c r="D134" s="51">
        <v>39.950000000000003</v>
      </c>
      <c r="E134" s="51">
        <v>23.97</v>
      </c>
      <c r="F134" s="51">
        <v>21.97</v>
      </c>
      <c r="G134" s="51">
        <v>19.98</v>
      </c>
      <c r="H134" s="51">
        <v>19.18</v>
      </c>
      <c r="I134" s="103" t="s">
        <v>195</v>
      </c>
    </row>
    <row r="135" spans="1:9" x14ac:dyDescent="0.25">
      <c r="A135" s="66" t="s">
        <v>122</v>
      </c>
      <c r="B135" s="66" t="s">
        <v>80</v>
      </c>
      <c r="C135" s="68">
        <v>1</v>
      </c>
      <c r="D135" s="51">
        <v>29.95</v>
      </c>
      <c r="E135" s="51">
        <v>17.97</v>
      </c>
      <c r="F135" s="51">
        <v>16.47</v>
      </c>
      <c r="G135" s="51">
        <v>14.98</v>
      </c>
      <c r="H135" s="51">
        <v>14.38</v>
      </c>
      <c r="I135" s="103" t="s">
        <v>196</v>
      </c>
    </row>
    <row r="136" spans="1:9" x14ac:dyDescent="0.25">
      <c r="A136" s="66" t="s">
        <v>123</v>
      </c>
      <c r="B136" s="66" t="s">
        <v>81</v>
      </c>
      <c r="C136" s="70">
        <v>1</v>
      </c>
      <c r="D136" s="51">
        <v>24.95</v>
      </c>
      <c r="E136" s="51">
        <v>14.97</v>
      </c>
      <c r="F136" s="51">
        <v>13.72</v>
      </c>
      <c r="G136" s="51">
        <v>12.48</v>
      </c>
      <c r="H136" s="51">
        <v>11.98</v>
      </c>
      <c r="I136" s="103" t="s">
        <v>197</v>
      </c>
    </row>
    <row r="137" spans="1:9" x14ac:dyDescent="0.25">
      <c r="A137" s="55" t="s">
        <v>260</v>
      </c>
      <c r="B137" s="55" t="s">
        <v>261</v>
      </c>
      <c r="C137" s="57">
        <v>4</v>
      </c>
      <c r="D137" s="51">
        <v>12.95</v>
      </c>
      <c r="E137" s="51">
        <v>31.08</v>
      </c>
      <c r="F137" s="51">
        <v>28.48</v>
      </c>
      <c r="G137" s="51">
        <v>25.92</v>
      </c>
      <c r="H137" s="51">
        <v>24.88</v>
      </c>
      <c r="I137" s="103" t="s">
        <v>262</v>
      </c>
    </row>
    <row r="138" spans="1:9" x14ac:dyDescent="0.25">
      <c r="A138" s="51" t="s">
        <v>389</v>
      </c>
      <c r="B138" s="51" t="s">
        <v>390</v>
      </c>
      <c r="C138" s="84">
        <v>4</v>
      </c>
      <c r="D138" s="51">
        <v>9.9499999999999993</v>
      </c>
      <c r="E138" s="51">
        <v>23.88</v>
      </c>
      <c r="F138" s="51">
        <v>21.88</v>
      </c>
      <c r="G138" s="51">
        <v>19.920000000000002</v>
      </c>
      <c r="H138" s="51">
        <v>19.12</v>
      </c>
      <c r="I138" s="103" t="s">
        <v>391</v>
      </c>
    </row>
    <row r="139" spans="1:9" x14ac:dyDescent="0.25">
      <c r="A139" s="55" t="s">
        <v>392</v>
      </c>
      <c r="B139" s="55" t="s">
        <v>393</v>
      </c>
      <c r="C139" s="57">
        <v>4</v>
      </c>
      <c r="D139" s="51">
        <v>9.9499999999999993</v>
      </c>
      <c r="E139" s="51">
        <v>23.88</v>
      </c>
      <c r="F139" s="51">
        <v>21.88</v>
      </c>
      <c r="G139" s="51">
        <v>19.920000000000002</v>
      </c>
      <c r="H139" s="51">
        <v>19.12</v>
      </c>
      <c r="I139" s="103" t="s">
        <v>394</v>
      </c>
    </row>
    <row r="140" spans="1:9" x14ac:dyDescent="0.25">
      <c r="A140" s="55" t="s">
        <v>395</v>
      </c>
      <c r="B140" s="55" t="s">
        <v>396</v>
      </c>
      <c r="C140" s="57">
        <v>4</v>
      </c>
      <c r="D140" s="51">
        <v>9.9499999999999993</v>
      </c>
      <c r="E140" s="51">
        <v>23.88</v>
      </c>
      <c r="F140" s="51">
        <v>21.88</v>
      </c>
      <c r="G140" s="51">
        <v>19.920000000000002</v>
      </c>
      <c r="H140" s="51">
        <v>19.12</v>
      </c>
      <c r="I140" s="103" t="s">
        <v>397</v>
      </c>
    </row>
    <row r="141" spans="1:9" x14ac:dyDescent="0.25">
      <c r="A141" s="63" t="s">
        <v>398</v>
      </c>
      <c r="B141" s="61" t="s">
        <v>399</v>
      </c>
      <c r="C141" s="57">
        <v>4</v>
      </c>
      <c r="D141" s="51">
        <v>9.9499999999999993</v>
      </c>
      <c r="E141" s="51">
        <v>23.88</v>
      </c>
      <c r="F141" s="51">
        <v>21.88</v>
      </c>
      <c r="G141" s="51">
        <v>19.920000000000002</v>
      </c>
      <c r="H141" s="51">
        <v>19.12</v>
      </c>
      <c r="I141" s="103" t="s">
        <v>400</v>
      </c>
    </row>
    <row r="142" spans="1:9" x14ac:dyDescent="0.25">
      <c r="A142" s="63" t="s">
        <v>401</v>
      </c>
      <c r="B142" s="61" t="s">
        <v>402</v>
      </c>
      <c r="C142" s="57">
        <v>4</v>
      </c>
      <c r="D142" s="51">
        <v>9.9499999999999993</v>
      </c>
      <c r="E142" s="51">
        <v>23.88</v>
      </c>
      <c r="F142" s="51">
        <v>21.88</v>
      </c>
      <c r="G142" s="51">
        <v>19.920000000000002</v>
      </c>
      <c r="H142" s="51">
        <v>19.12</v>
      </c>
      <c r="I142" s="103" t="s">
        <v>403</v>
      </c>
    </row>
    <row r="143" spans="1:9" x14ac:dyDescent="0.25">
      <c r="A143" s="51" t="s">
        <v>404</v>
      </c>
      <c r="B143" s="51" t="s">
        <v>405</v>
      </c>
      <c r="C143" s="84">
        <v>4</v>
      </c>
      <c r="D143" s="51">
        <v>9.9499999999999993</v>
      </c>
      <c r="E143" s="51">
        <v>23.88</v>
      </c>
      <c r="F143" s="51">
        <v>21.88</v>
      </c>
      <c r="G143" s="51">
        <v>19.920000000000002</v>
      </c>
      <c r="H143" s="51">
        <v>19.12</v>
      </c>
      <c r="I143" s="103" t="s">
        <v>406</v>
      </c>
    </row>
    <row r="144" spans="1:9" x14ac:dyDescent="0.25">
      <c r="A144" s="55" t="s">
        <v>257</v>
      </c>
      <c r="B144" s="71" t="s">
        <v>258</v>
      </c>
      <c r="C144" s="57">
        <v>1</v>
      </c>
      <c r="D144" s="51">
        <v>22.95</v>
      </c>
      <c r="E144" s="51">
        <v>13.77</v>
      </c>
      <c r="F144" s="51">
        <v>12.62</v>
      </c>
      <c r="G144" s="51">
        <v>11.48</v>
      </c>
      <c r="H144" s="51">
        <v>11.02</v>
      </c>
      <c r="I144" s="103" t="s">
        <v>259</v>
      </c>
    </row>
    <row r="145" spans="1:9" x14ac:dyDescent="0.25">
      <c r="A145" s="55" t="s">
        <v>138</v>
      </c>
      <c r="B145" s="71" t="s">
        <v>139</v>
      </c>
      <c r="C145" s="57">
        <v>1</v>
      </c>
      <c r="D145" s="51">
        <v>19.95</v>
      </c>
      <c r="E145" s="51">
        <v>11.97</v>
      </c>
      <c r="F145" s="51">
        <v>10.97</v>
      </c>
      <c r="G145" s="51">
        <v>9.98</v>
      </c>
      <c r="H145" s="51">
        <v>9.58</v>
      </c>
      <c r="I145" s="103" t="s">
        <v>221</v>
      </c>
    </row>
    <row r="146" spans="1:9" x14ac:dyDescent="0.25">
      <c r="A146" s="55" t="s">
        <v>413</v>
      </c>
      <c r="B146" s="71" t="s">
        <v>414</v>
      </c>
      <c r="C146" s="57">
        <v>1</v>
      </c>
      <c r="D146" s="51">
        <v>29.95</v>
      </c>
      <c r="E146" s="51">
        <v>17.97</v>
      </c>
      <c r="F146" s="51">
        <v>16.47</v>
      </c>
      <c r="G146" s="51">
        <v>14.98</v>
      </c>
      <c r="H146" s="51">
        <v>14.38</v>
      </c>
      <c r="I146" s="103">
        <v>816322011545</v>
      </c>
    </row>
    <row r="147" spans="1:9" x14ac:dyDescent="0.25">
      <c r="A147" s="63"/>
      <c r="B147" s="63" t="s">
        <v>564</v>
      </c>
      <c r="C147" s="57"/>
      <c r="D147" s="51"/>
      <c r="E147" s="51"/>
      <c r="F147" s="51"/>
      <c r="G147" s="51"/>
      <c r="H147" s="51"/>
      <c r="I147" s="103"/>
    </row>
    <row r="148" spans="1:9" x14ac:dyDescent="0.25">
      <c r="A148" s="63" t="s">
        <v>565</v>
      </c>
      <c r="B148" s="63" t="s">
        <v>566</v>
      </c>
      <c r="C148" s="57">
        <v>2</v>
      </c>
      <c r="D148" s="51">
        <v>59.95</v>
      </c>
      <c r="E148" s="51">
        <v>71.94</v>
      </c>
      <c r="F148" s="51">
        <v>65.94</v>
      </c>
      <c r="G148" s="51">
        <v>59.96</v>
      </c>
      <c r="H148" s="51">
        <v>57.56</v>
      </c>
      <c r="I148" s="103">
        <v>816332013003</v>
      </c>
    </row>
    <row r="149" spans="1:9" x14ac:dyDescent="0.25">
      <c r="A149" s="63" t="s">
        <v>416</v>
      </c>
      <c r="B149" s="63" t="s">
        <v>417</v>
      </c>
      <c r="C149" s="57">
        <v>2</v>
      </c>
      <c r="D149" s="51">
        <v>59.95</v>
      </c>
      <c r="E149" s="51">
        <v>71.94</v>
      </c>
      <c r="F149" s="51">
        <v>65.94</v>
      </c>
      <c r="G149" s="51">
        <v>59.96</v>
      </c>
      <c r="H149" s="51">
        <v>57.56</v>
      </c>
      <c r="I149" s="103" t="s">
        <v>418</v>
      </c>
    </row>
    <row r="150" spans="1:9" x14ac:dyDescent="0.25">
      <c r="A150" s="63" t="s">
        <v>419</v>
      </c>
      <c r="B150" s="63" t="s">
        <v>420</v>
      </c>
      <c r="C150" s="57">
        <v>2</v>
      </c>
      <c r="D150" s="51">
        <v>59.95</v>
      </c>
      <c r="E150" s="51">
        <v>71.94</v>
      </c>
      <c r="F150" s="51">
        <v>65.94</v>
      </c>
      <c r="G150" s="51">
        <v>59.96</v>
      </c>
      <c r="H150" s="51">
        <v>57.56</v>
      </c>
      <c r="I150" s="103" t="s">
        <v>421</v>
      </c>
    </row>
    <row r="151" spans="1:9" x14ac:dyDescent="0.25">
      <c r="A151" s="55" t="s">
        <v>567</v>
      </c>
      <c r="B151" s="55" t="s">
        <v>568</v>
      </c>
      <c r="C151" s="57">
        <v>2</v>
      </c>
      <c r="D151" s="51">
        <v>59.95</v>
      </c>
      <c r="E151" s="51">
        <v>71.94</v>
      </c>
      <c r="F151" s="51">
        <v>65.94</v>
      </c>
      <c r="G151" s="51">
        <v>59.96</v>
      </c>
      <c r="H151" s="51">
        <v>57.56</v>
      </c>
      <c r="I151" s="103">
        <v>816332012761</v>
      </c>
    </row>
    <row r="152" spans="1:9" x14ac:dyDescent="0.25">
      <c r="A152" s="55" t="s">
        <v>148</v>
      </c>
      <c r="B152" s="55" t="s">
        <v>340</v>
      </c>
      <c r="C152" s="57">
        <v>1</v>
      </c>
      <c r="D152" s="51">
        <v>9.9499999999999993</v>
      </c>
      <c r="E152" s="51">
        <v>5.97</v>
      </c>
      <c r="F152" s="51">
        <v>5.47</v>
      </c>
      <c r="G152" s="51">
        <v>4.9800000000000004</v>
      </c>
      <c r="H152" s="51">
        <v>4.78</v>
      </c>
      <c r="I152" s="103" t="s">
        <v>226</v>
      </c>
    </row>
    <row r="153" spans="1:9" x14ac:dyDescent="0.25">
      <c r="A153" s="55" t="s">
        <v>569</v>
      </c>
      <c r="B153" s="55" t="s">
        <v>570</v>
      </c>
      <c r="C153" s="57">
        <v>1</v>
      </c>
      <c r="D153" s="51">
        <v>119.4</v>
      </c>
      <c r="E153" s="51">
        <v>71.64</v>
      </c>
      <c r="F153" s="51">
        <v>65.67</v>
      </c>
      <c r="G153" s="51">
        <v>59.7</v>
      </c>
      <c r="H153" s="51">
        <v>57.31</v>
      </c>
      <c r="I153" s="103" t="s">
        <v>669</v>
      </c>
    </row>
    <row r="154" spans="1:9" x14ac:dyDescent="0.25">
      <c r="A154" s="55" t="s">
        <v>149</v>
      </c>
      <c r="B154" s="55" t="s">
        <v>341</v>
      </c>
      <c r="C154" s="57">
        <v>1</v>
      </c>
      <c r="D154" s="51">
        <v>9.9499999999999993</v>
      </c>
      <c r="E154" s="51">
        <v>5.97</v>
      </c>
      <c r="F154" s="51">
        <v>5.47</v>
      </c>
      <c r="G154" s="51">
        <v>4.9800000000000004</v>
      </c>
      <c r="H154" s="51">
        <v>4.78</v>
      </c>
      <c r="I154" s="103" t="s">
        <v>227</v>
      </c>
    </row>
    <row r="155" spans="1:9" x14ac:dyDescent="0.25">
      <c r="A155" s="69" t="s">
        <v>571</v>
      </c>
      <c r="B155" s="69" t="s">
        <v>572</v>
      </c>
      <c r="C155" s="57">
        <v>1</v>
      </c>
      <c r="D155" s="51">
        <v>149.25</v>
      </c>
      <c r="E155" s="51">
        <v>89.55</v>
      </c>
      <c r="F155" s="51">
        <v>82.09</v>
      </c>
      <c r="G155" s="51">
        <v>74.63</v>
      </c>
      <c r="H155" s="51">
        <v>71.64</v>
      </c>
      <c r="I155" s="103" t="s">
        <v>670</v>
      </c>
    </row>
    <row r="156" spans="1:9" x14ac:dyDescent="0.25">
      <c r="A156" s="69" t="s">
        <v>150</v>
      </c>
      <c r="B156" s="69" t="s">
        <v>342</v>
      </c>
      <c r="C156" s="57">
        <v>1</v>
      </c>
      <c r="D156" s="51">
        <v>4.5</v>
      </c>
      <c r="E156" s="51">
        <v>2.7</v>
      </c>
      <c r="F156" s="51">
        <v>2.48</v>
      </c>
      <c r="G156" s="51">
        <v>2.25</v>
      </c>
      <c r="H156" s="51">
        <v>2.16</v>
      </c>
      <c r="I156" s="103" t="s">
        <v>228</v>
      </c>
    </row>
    <row r="157" spans="1:9" x14ac:dyDescent="0.25">
      <c r="A157" s="69" t="s">
        <v>573</v>
      </c>
      <c r="B157" s="69" t="s">
        <v>574</v>
      </c>
      <c r="C157" s="57">
        <v>1</v>
      </c>
      <c r="D157" s="51">
        <v>90</v>
      </c>
      <c r="E157" s="51">
        <v>54</v>
      </c>
      <c r="F157" s="51">
        <v>49.5</v>
      </c>
      <c r="G157" s="51">
        <v>45</v>
      </c>
      <c r="H157" s="51">
        <v>43.2</v>
      </c>
      <c r="I157" s="103" t="s">
        <v>671</v>
      </c>
    </row>
    <row r="158" spans="1:9" x14ac:dyDescent="0.25">
      <c r="A158" s="69" t="s">
        <v>575</v>
      </c>
      <c r="B158" s="69" t="s">
        <v>576</v>
      </c>
      <c r="C158" s="57">
        <v>1</v>
      </c>
      <c r="D158" s="51">
        <v>24.95</v>
      </c>
      <c r="E158" s="51">
        <v>14.97</v>
      </c>
      <c r="F158" s="51">
        <v>13.72</v>
      </c>
      <c r="G158" s="51">
        <v>12.48</v>
      </c>
      <c r="H158" s="51">
        <v>11.98</v>
      </c>
      <c r="I158" s="103">
        <v>816332013324</v>
      </c>
    </row>
    <row r="159" spans="1:9" x14ac:dyDescent="0.25">
      <c r="A159" s="55" t="s">
        <v>577</v>
      </c>
      <c r="B159" s="55" t="s">
        <v>578</v>
      </c>
      <c r="C159" s="57">
        <v>1</v>
      </c>
      <c r="D159" s="51">
        <v>24.95</v>
      </c>
      <c r="E159" s="51">
        <v>14.97</v>
      </c>
      <c r="F159" s="51">
        <v>13.72</v>
      </c>
      <c r="G159" s="51">
        <v>12.48</v>
      </c>
      <c r="H159" s="51">
        <v>11.98</v>
      </c>
      <c r="I159" s="103">
        <v>816332013362</v>
      </c>
    </row>
    <row r="160" spans="1:9" x14ac:dyDescent="0.25">
      <c r="A160" s="55" t="s">
        <v>579</v>
      </c>
      <c r="B160" s="55" t="s">
        <v>580</v>
      </c>
      <c r="C160" s="57">
        <v>1</v>
      </c>
      <c r="D160" s="51">
        <v>24.95</v>
      </c>
      <c r="E160" s="51">
        <v>14.97</v>
      </c>
      <c r="F160" s="51">
        <v>13.72</v>
      </c>
      <c r="G160" s="51">
        <v>12.48</v>
      </c>
      <c r="H160" s="51">
        <v>11.98</v>
      </c>
      <c r="I160" s="103">
        <v>816332013393</v>
      </c>
    </row>
    <row r="161" spans="1:9" x14ac:dyDescent="0.25">
      <c r="A161" s="55" t="s">
        <v>581</v>
      </c>
      <c r="B161" s="55" t="s">
        <v>582</v>
      </c>
      <c r="C161" s="57">
        <v>1</v>
      </c>
      <c r="D161" s="51">
        <v>24.95</v>
      </c>
      <c r="E161" s="51">
        <v>14.97</v>
      </c>
      <c r="F161" s="51">
        <v>13.72</v>
      </c>
      <c r="G161" s="51">
        <v>12.48</v>
      </c>
      <c r="H161" s="51">
        <v>11.98</v>
      </c>
      <c r="I161" s="103">
        <v>816332013072</v>
      </c>
    </row>
    <row r="162" spans="1:9" x14ac:dyDescent="0.25">
      <c r="A162" s="55" t="s">
        <v>583</v>
      </c>
      <c r="B162" s="55" t="s">
        <v>584</v>
      </c>
      <c r="C162" s="57">
        <v>1</v>
      </c>
      <c r="D162" s="51">
        <v>24.95</v>
      </c>
      <c r="E162" s="51">
        <v>14.97</v>
      </c>
      <c r="F162" s="51">
        <v>13.72</v>
      </c>
      <c r="G162" s="51">
        <v>12.48</v>
      </c>
      <c r="H162" s="51">
        <v>11.98</v>
      </c>
      <c r="I162" s="103">
        <v>816332013300</v>
      </c>
    </row>
    <row r="163" spans="1:9" x14ac:dyDescent="0.25">
      <c r="A163" s="63" t="s">
        <v>585</v>
      </c>
      <c r="B163" s="63" t="s">
        <v>586</v>
      </c>
      <c r="C163" s="57">
        <v>1</v>
      </c>
      <c r="D163" s="51">
        <v>24.95</v>
      </c>
      <c r="E163" s="51">
        <v>14.97</v>
      </c>
      <c r="F163" s="51">
        <v>13.72</v>
      </c>
      <c r="G163" s="51">
        <v>12.48</v>
      </c>
      <c r="H163" s="51">
        <v>11.98</v>
      </c>
      <c r="I163" s="103">
        <v>816332013331</v>
      </c>
    </row>
    <row r="164" spans="1:9" x14ac:dyDescent="0.25">
      <c r="A164" s="63" t="s">
        <v>587</v>
      </c>
      <c r="B164" s="63" t="s">
        <v>588</v>
      </c>
      <c r="C164" s="57">
        <v>1</v>
      </c>
      <c r="D164" s="51">
        <v>24.95</v>
      </c>
      <c r="E164" s="51">
        <v>14.97</v>
      </c>
      <c r="F164" s="51">
        <v>13.72</v>
      </c>
      <c r="G164" s="51">
        <v>12.48</v>
      </c>
      <c r="H164" s="51">
        <v>11.98</v>
      </c>
      <c r="I164" s="103">
        <v>816332013355</v>
      </c>
    </row>
    <row r="165" spans="1:9" x14ac:dyDescent="0.25">
      <c r="A165" s="63" t="s">
        <v>589</v>
      </c>
      <c r="B165" s="63" t="s">
        <v>590</v>
      </c>
      <c r="C165" s="57">
        <v>1</v>
      </c>
      <c r="D165" s="51">
        <v>24.95</v>
      </c>
      <c r="E165" s="51">
        <v>14.97</v>
      </c>
      <c r="F165" s="51">
        <v>13.72</v>
      </c>
      <c r="G165" s="51">
        <v>12.48</v>
      </c>
      <c r="H165" s="51">
        <v>11.98</v>
      </c>
      <c r="I165" s="103">
        <v>816332013096</v>
      </c>
    </row>
    <row r="166" spans="1:9" x14ac:dyDescent="0.25">
      <c r="A166" s="63" t="s">
        <v>591</v>
      </c>
      <c r="B166" s="63" t="s">
        <v>592</v>
      </c>
      <c r="C166" s="57">
        <v>1</v>
      </c>
      <c r="D166" s="51">
        <v>24.95</v>
      </c>
      <c r="E166" s="51">
        <v>14.97</v>
      </c>
      <c r="F166" s="51">
        <v>13.72</v>
      </c>
      <c r="G166" s="51">
        <v>12.48</v>
      </c>
      <c r="H166" s="51">
        <v>11.98</v>
      </c>
      <c r="I166" s="103">
        <v>816332013065</v>
      </c>
    </row>
    <row r="167" spans="1:9" x14ac:dyDescent="0.25">
      <c r="A167" s="51" t="s">
        <v>593</v>
      </c>
      <c r="B167" s="51" t="s">
        <v>594</v>
      </c>
      <c r="C167" s="84">
        <v>1</v>
      </c>
      <c r="D167" s="51">
        <v>24.95</v>
      </c>
      <c r="E167" s="51">
        <v>14.97</v>
      </c>
      <c r="F167" s="51">
        <v>13.72</v>
      </c>
      <c r="G167" s="51">
        <v>12.48</v>
      </c>
      <c r="H167" s="51">
        <v>11.98</v>
      </c>
      <c r="I167" s="103">
        <v>816332013287</v>
      </c>
    </row>
    <row r="168" spans="1:9" x14ac:dyDescent="0.25">
      <c r="A168" s="55" t="s">
        <v>595</v>
      </c>
      <c r="B168" s="56" t="s">
        <v>596</v>
      </c>
      <c r="C168" s="62">
        <v>1</v>
      </c>
      <c r="D168" s="51">
        <v>24.95</v>
      </c>
      <c r="E168" s="51">
        <v>14.97</v>
      </c>
      <c r="F168" s="51">
        <v>13.72</v>
      </c>
      <c r="G168" s="51">
        <v>12.48</v>
      </c>
      <c r="H168" s="51">
        <v>11.98</v>
      </c>
      <c r="I168" s="103">
        <v>816332013317</v>
      </c>
    </row>
    <row r="169" spans="1:9" x14ac:dyDescent="0.25">
      <c r="A169" s="72" t="s">
        <v>597</v>
      </c>
      <c r="B169" s="72" t="s">
        <v>598</v>
      </c>
      <c r="C169" s="62">
        <v>1</v>
      </c>
      <c r="D169" s="51">
        <v>24.95</v>
      </c>
      <c r="E169" s="51">
        <v>14.97</v>
      </c>
      <c r="F169" s="51">
        <v>13.72</v>
      </c>
      <c r="G169" s="51">
        <v>12.48</v>
      </c>
      <c r="H169" s="51">
        <v>11.98</v>
      </c>
      <c r="I169" s="103">
        <v>816332013348</v>
      </c>
    </row>
    <row r="170" spans="1:9" x14ac:dyDescent="0.25">
      <c r="A170" s="72" t="s">
        <v>599</v>
      </c>
      <c r="B170" s="72" t="s">
        <v>600</v>
      </c>
      <c r="C170" s="62">
        <v>1</v>
      </c>
      <c r="D170" s="51">
        <v>24.95</v>
      </c>
      <c r="E170" s="51">
        <v>14.97</v>
      </c>
      <c r="F170" s="51">
        <v>13.72</v>
      </c>
      <c r="G170" s="51">
        <v>12.48</v>
      </c>
      <c r="H170" s="51">
        <v>11.98</v>
      </c>
      <c r="I170" s="103">
        <v>816332013409</v>
      </c>
    </row>
    <row r="171" spans="1:9" x14ac:dyDescent="0.25">
      <c r="A171" s="72" t="s">
        <v>601</v>
      </c>
      <c r="B171" s="72" t="s">
        <v>602</v>
      </c>
      <c r="C171" s="62">
        <v>1</v>
      </c>
      <c r="D171" s="51">
        <v>24.95</v>
      </c>
      <c r="E171" s="51">
        <v>14.97</v>
      </c>
      <c r="F171" s="51">
        <v>13.72</v>
      </c>
      <c r="G171" s="51">
        <v>12.48</v>
      </c>
      <c r="H171" s="51">
        <v>11.98</v>
      </c>
      <c r="I171" s="103">
        <v>816332013386</v>
      </c>
    </row>
    <row r="172" spans="1:9" x14ac:dyDescent="0.25">
      <c r="A172" s="72" t="s">
        <v>603</v>
      </c>
      <c r="B172" s="72" t="s">
        <v>604</v>
      </c>
      <c r="C172" s="62">
        <v>1</v>
      </c>
      <c r="D172" s="51">
        <v>24.95</v>
      </c>
      <c r="E172" s="51">
        <v>14.97</v>
      </c>
      <c r="F172" s="51">
        <v>13.72</v>
      </c>
      <c r="G172" s="51">
        <v>12.48</v>
      </c>
      <c r="H172" s="51">
        <v>11.98</v>
      </c>
      <c r="I172" s="103">
        <v>816332013089</v>
      </c>
    </row>
    <row r="173" spans="1:9" x14ac:dyDescent="0.25">
      <c r="A173" s="72" t="s">
        <v>605</v>
      </c>
      <c r="B173" s="72" t="s">
        <v>606</v>
      </c>
      <c r="C173" s="62">
        <v>1</v>
      </c>
      <c r="D173" s="51">
        <v>24.95</v>
      </c>
      <c r="E173" s="51">
        <v>14.97</v>
      </c>
      <c r="F173" s="51">
        <v>13.72</v>
      </c>
      <c r="G173" s="51">
        <v>12.48</v>
      </c>
      <c r="H173" s="51">
        <v>11.98</v>
      </c>
      <c r="I173" s="103">
        <v>816332013416</v>
      </c>
    </row>
    <row r="174" spans="1:9" x14ac:dyDescent="0.25">
      <c r="A174" s="72" t="s">
        <v>607</v>
      </c>
      <c r="B174" s="72" t="s">
        <v>608</v>
      </c>
      <c r="C174" s="62">
        <v>1</v>
      </c>
      <c r="D174" s="51">
        <v>24.95</v>
      </c>
      <c r="E174" s="51">
        <v>14.97</v>
      </c>
      <c r="F174" s="51">
        <v>13.72</v>
      </c>
      <c r="G174" s="51">
        <v>12.48</v>
      </c>
      <c r="H174" s="51">
        <v>11.98</v>
      </c>
      <c r="I174" s="103">
        <v>816332013102</v>
      </c>
    </row>
    <row r="175" spans="1:9" x14ac:dyDescent="0.25">
      <c r="A175" s="72" t="s">
        <v>609</v>
      </c>
      <c r="B175" s="72" t="s">
        <v>610</v>
      </c>
      <c r="C175" s="62">
        <v>1</v>
      </c>
      <c r="D175" s="51">
        <v>24.95</v>
      </c>
      <c r="E175" s="51">
        <v>14.97</v>
      </c>
      <c r="F175" s="51">
        <v>13.72</v>
      </c>
      <c r="G175" s="51">
        <v>12.48</v>
      </c>
      <c r="H175" s="51">
        <v>11.98</v>
      </c>
      <c r="I175" s="103">
        <v>816332013294</v>
      </c>
    </row>
    <row r="176" spans="1:9" x14ac:dyDescent="0.25">
      <c r="A176" s="63" t="s">
        <v>611</v>
      </c>
      <c r="B176" s="63" t="s">
        <v>612</v>
      </c>
      <c r="C176" s="62">
        <v>1</v>
      </c>
      <c r="D176" s="51">
        <v>24.95</v>
      </c>
      <c r="E176" s="51">
        <v>14.97</v>
      </c>
      <c r="F176" s="51">
        <v>13.72</v>
      </c>
      <c r="G176" s="51">
        <v>12.48</v>
      </c>
      <c r="H176" s="51">
        <v>11.98</v>
      </c>
      <c r="I176" s="103">
        <v>816332013058</v>
      </c>
    </row>
    <row r="177" spans="1:9" x14ac:dyDescent="0.25">
      <c r="A177" s="63"/>
      <c r="B177" s="63" t="s">
        <v>243</v>
      </c>
      <c r="C177" s="62"/>
      <c r="D177" s="51"/>
      <c r="E177" s="51"/>
      <c r="F177" s="51"/>
      <c r="G177" s="51"/>
      <c r="H177" s="51"/>
      <c r="I177" s="103"/>
    </row>
    <row r="178" spans="1:9" x14ac:dyDescent="0.25">
      <c r="A178" s="69" t="s">
        <v>613</v>
      </c>
      <c r="B178" s="69" t="s">
        <v>614</v>
      </c>
      <c r="C178" s="62">
        <v>1</v>
      </c>
      <c r="D178" s="51">
        <v>29.95</v>
      </c>
      <c r="E178" s="51">
        <v>17.97</v>
      </c>
      <c r="F178" s="51">
        <v>16.47</v>
      </c>
      <c r="G178" s="51">
        <v>14.98</v>
      </c>
      <c r="H178" s="51">
        <v>14.38</v>
      </c>
      <c r="I178" s="103">
        <v>816332013508</v>
      </c>
    </row>
    <row r="179" spans="1:9" x14ac:dyDescent="0.25">
      <c r="A179" s="69" t="s">
        <v>615</v>
      </c>
      <c r="B179" s="69" t="s">
        <v>616</v>
      </c>
      <c r="C179" s="62">
        <v>1</v>
      </c>
      <c r="D179" s="51">
        <v>29.95</v>
      </c>
      <c r="E179" s="51">
        <v>17.97</v>
      </c>
      <c r="F179" s="51">
        <v>16.47</v>
      </c>
      <c r="G179" s="51">
        <v>14.98</v>
      </c>
      <c r="H179" s="51">
        <v>14.38</v>
      </c>
      <c r="I179" s="103">
        <v>816332013515</v>
      </c>
    </row>
    <row r="180" spans="1:9" x14ac:dyDescent="0.25">
      <c r="A180" s="69" t="s">
        <v>617</v>
      </c>
      <c r="B180" s="69" t="s">
        <v>618</v>
      </c>
      <c r="C180" s="62">
        <v>1</v>
      </c>
      <c r="D180" s="51">
        <v>29.95</v>
      </c>
      <c r="E180" s="51">
        <v>17.97</v>
      </c>
      <c r="F180" s="51">
        <v>16.47</v>
      </c>
      <c r="G180" s="51">
        <v>14.98</v>
      </c>
      <c r="H180" s="51">
        <v>14.38</v>
      </c>
      <c r="I180" s="103">
        <v>816332013522</v>
      </c>
    </row>
    <row r="181" spans="1:9" x14ac:dyDescent="0.25">
      <c r="A181" s="63" t="s">
        <v>619</v>
      </c>
      <c r="B181" s="63" t="s">
        <v>620</v>
      </c>
      <c r="C181" s="57">
        <v>1</v>
      </c>
      <c r="D181" s="51">
        <v>29.95</v>
      </c>
      <c r="E181" s="51">
        <v>17.97</v>
      </c>
      <c r="F181" s="51">
        <v>16.47</v>
      </c>
      <c r="G181" s="51">
        <v>14.98</v>
      </c>
      <c r="H181" s="51">
        <v>14.38</v>
      </c>
      <c r="I181" s="103">
        <v>816332013539</v>
      </c>
    </row>
    <row r="182" spans="1:9" x14ac:dyDescent="0.25">
      <c r="A182" s="63" t="s">
        <v>621</v>
      </c>
      <c r="B182" s="63" t="s">
        <v>622</v>
      </c>
      <c r="C182" s="57">
        <v>1</v>
      </c>
      <c r="D182" s="51">
        <v>29.95</v>
      </c>
      <c r="E182" s="51">
        <v>17.97</v>
      </c>
      <c r="F182" s="51">
        <v>16.47</v>
      </c>
      <c r="G182" s="51">
        <v>14.98</v>
      </c>
      <c r="H182" s="51">
        <v>14.38</v>
      </c>
      <c r="I182" s="103">
        <v>816332013546</v>
      </c>
    </row>
    <row r="183" spans="1:9" x14ac:dyDescent="0.25">
      <c r="A183" s="63" t="s">
        <v>623</v>
      </c>
      <c r="B183" s="63" t="s">
        <v>624</v>
      </c>
      <c r="C183" s="57">
        <v>1</v>
      </c>
      <c r="D183" s="51">
        <v>29.95</v>
      </c>
      <c r="E183" s="51">
        <v>17.97</v>
      </c>
      <c r="F183" s="51">
        <v>16.47</v>
      </c>
      <c r="G183" s="51">
        <v>14.98</v>
      </c>
      <c r="H183" s="51">
        <v>14.38</v>
      </c>
      <c r="I183" s="103">
        <v>816332013553</v>
      </c>
    </row>
    <row r="184" spans="1:9" x14ac:dyDescent="0.25">
      <c r="A184" s="72" t="s">
        <v>625</v>
      </c>
      <c r="B184" s="72" t="s">
        <v>626</v>
      </c>
      <c r="C184" s="57">
        <v>1</v>
      </c>
      <c r="D184" s="51">
        <v>29.95</v>
      </c>
      <c r="E184" s="51">
        <v>17.97</v>
      </c>
      <c r="F184" s="51">
        <v>16.47</v>
      </c>
      <c r="G184" s="51">
        <v>14.98</v>
      </c>
      <c r="H184" s="51">
        <v>14.38</v>
      </c>
      <c r="I184" s="103">
        <v>816332013560</v>
      </c>
    </row>
    <row r="185" spans="1:9" x14ac:dyDescent="0.25">
      <c r="A185" s="72" t="s">
        <v>627</v>
      </c>
      <c r="B185" s="72" t="s">
        <v>628</v>
      </c>
      <c r="C185" s="57">
        <v>1</v>
      </c>
      <c r="D185" s="51">
        <v>29.95</v>
      </c>
      <c r="E185" s="51">
        <v>17.97</v>
      </c>
      <c r="F185" s="51">
        <v>16.47</v>
      </c>
      <c r="G185" s="51">
        <v>14.98</v>
      </c>
      <c r="H185" s="51">
        <v>14.38</v>
      </c>
      <c r="I185" s="103">
        <v>816332013577</v>
      </c>
    </row>
    <row r="186" spans="1:9" x14ac:dyDescent="0.25">
      <c r="A186" s="51" t="s">
        <v>629</v>
      </c>
      <c r="B186" s="51" t="s">
        <v>630</v>
      </c>
      <c r="C186" s="84">
        <v>1</v>
      </c>
      <c r="D186" s="51">
        <v>29.95</v>
      </c>
      <c r="E186" s="51">
        <v>17.97</v>
      </c>
      <c r="F186" s="51">
        <v>16.47</v>
      </c>
      <c r="G186" s="51">
        <v>14.98</v>
      </c>
      <c r="H186" s="51">
        <v>14.38</v>
      </c>
      <c r="I186" s="103">
        <v>816332013584</v>
      </c>
    </row>
    <row r="187" spans="1:9" x14ac:dyDescent="0.25">
      <c r="A187" s="66" t="s">
        <v>631</v>
      </c>
      <c r="B187" s="66" t="s">
        <v>632</v>
      </c>
      <c r="C187" s="57">
        <v>1</v>
      </c>
      <c r="D187" s="73">
        <v>29.95</v>
      </c>
      <c r="E187" s="74">
        <v>17.97</v>
      </c>
      <c r="F187" s="74">
        <v>16.47</v>
      </c>
      <c r="G187" s="74">
        <v>14.98</v>
      </c>
      <c r="H187" s="74">
        <v>14.38</v>
      </c>
      <c r="I187" s="104">
        <v>816332013591</v>
      </c>
    </row>
    <row r="188" spans="1:9" x14ac:dyDescent="0.25">
      <c r="A188" s="66" t="s">
        <v>633</v>
      </c>
      <c r="B188" s="66" t="s">
        <v>634</v>
      </c>
      <c r="C188" s="57">
        <v>1</v>
      </c>
      <c r="D188" s="73">
        <v>29.95</v>
      </c>
      <c r="E188" s="74">
        <v>17.97</v>
      </c>
      <c r="F188" s="74">
        <v>16.47</v>
      </c>
      <c r="G188" s="74">
        <v>14.98</v>
      </c>
      <c r="H188" s="74">
        <v>14.38</v>
      </c>
      <c r="I188" s="103">
        <v>816332013607</v>
      </c>
    </row>
    <row r="189" spans="1:9" x14ac:dyDescent="0.25">
      <c r="A189" s="72" t="s">
        <v>635</v>
      </c>
      <c r="B189" s="72" t="s">
        <v>636</v>
      </c>
      <c r="C189" s="57">
        <v>1</v>
      </c>
      <c r="D189" s="73">
        <v>29.95</v>
      </c>
      <c r="E189" s="74">
        <v>17.97</v>
      </c>
      <c r="F189" s="74">
        <v>16.47</v>
      </c>
      <c r="G189" s="74">
        <v>14.98</v>
      </c>
      <c r="H189" s="74">
        <v>14.38</v>
      </c>
      <c r="I189" s="103">
        <v>816332013614</v>
      </c>
    </row>
    <row r="190" spans="1:9" x14ac:dyDescent="0.25">
      <c r="A190" s="63" t="s">
        <v>637</v>
      </c>
      <c r="B190" s="63" t="s">
        <v>638</v>
      </c>
      <c r="C190" s="62">
        <v>1</v>
      </c>
      <c r="D190" s="75">
        <v>29.95</v>
      </c>
      <c r="E190" s="74">
        <v>17.97</v>
      </c>
      <c r="F190" s="74">
        <v>16.47</v>
      </c>
      <c r="G190" s="74">
        <v>14.98</v>
      </c>
      <c r="H190" s="74">
        <v>14.38</v>
      </c>
      <c r="I190" s="105">
        <v>816332013621</v>
      </c>
    </row>
    <row r="191" spans="1:9" x14ac:dyDescent="0.25">
      <c r="A191" s="69" t="s">
        <v>639</v>
      </c>
      <c r="B191" s="69" t="s">
        <v>640</v>
      </c>
      <c r="C191" s="57">
        <v>1</v>
      </c>
      <c r="D191" s="73">
        <v>29.95</v>
      </c>
      <c r="E191" s="74">
        <v>17.97</v>
      </c>
      <c r="F191" s="74">
        <v>16.47</v>
      </c>
      <c r="G191" s="74">
        <v>14.98</v>
      </c>
      <c r="H191" s="74">
        <v>14.38</v>
      </c>
      <c r="I191" s="104">
        <v>816332013638</v>
      </c>
    </row>
    <row r="192" spans="1:9" x14ac:dyDescent="0.25">
      <c r="A192" s="69" t="s">
        <v>641</v>
      </c>
      <c r="B192" s="69" t="s">
        <v>642</v>
      </c>
      <c r="C192" s="57">
        <v>1</v>
      </c>
      <c r="D192" s="73">
        <v>29.95</v>
      </c>
      <c r="E192" s="74">
        <v>17.97</v>
      </c>
      <c r="F192" s="74">
        <v>16.47</v>
      </c>
      <c r="G192" s="74">
        <v>14.98</v>
      </c>
      <c r="H192" s="74">
        <v>14.38</v>
      </c>
      <c r="I192" s="104">
        <v>816332013645</v>
      </c>
    </row>
    <row r="193" spans="1:9" x14ac:dyDescent="0.25">
      <c r="A193" s="63"/>
      <c r="B193" s="63" t="s">
        <v>643</v>
      </c>
      <c r="C193" s="57"/>
      <c r="D193" s="73"/>
      <c r="E193" s="74"/>
      <c r="F193" s="74"/>
      <c r="G193" s="74"/>
      <c r="H193" s="74"/>
      <c r="I193" s="105"/>
    </row>
    <row r="194" spans="1:9" x14ac:dyDescent="0.25">
      <c r="A194" s="69" t="s">
        <v>644</v>
      </c>
      <c r="B194" s="69" t="s">
        <v>645</v>
      </c>
      <c r="C194" s="57">
        <v>1</v>
      </c>
      <c r="D194" s="73">
        <v>24.95</v>
      </c>
      <c r="E194" s="74">
        <v>14.97</v>
      </c>
      <c r="F194" s="74">
        <v>13.72</v>
      </c>
      <c r="G194" s="74">
        <v>12.48</v>
      </c>
      <c r="H194" s="74">
        <v>11.98</v>
      </c>
      <c r="I194" s="104">
        <v>816332013492</v>
      </c>
    </row>
    <row r="195" spans="1:9" x14ac:dyDescent="0.25">
      <c r="A195" s="69" t="s">
        <v>646</v>
      </c>
      <c r="B195" s="69" t="s">
        <v>647</v>
      </c>
      <c r="C195" s="57">
        <v>1</v>
      </c>
      <c r="D195" s="73">
        <v>24.95</v>
      </c>
      <c r="E195" s="74">
        <v>14.97</v>
      </c>
      <c r="F195" s="74">
        <v>13.72</v>
      </c>
      <c r="G195" s="74">
        <v>12.48</v>
      </c>
      <c r="H195" s="74">
        <v>11.98</v>
      </c>
      <c r="I195" s="104">
        <v>816332013485</v>
      </c>
    </row>
    <row r="196" spans="1:9" x14ac:dyDescent="0.25">
      <c r="A196" s="69" t="s">
        <v>648</v>
      </c>
      <c r="B196" s="69" t="s">
        <v>649</v>
      </c>
      <c r="C196" s="57">
        <v>1</v>
      </c>
      <c r="D196" s="73">
        <v>24.95</v>
      </c>
      <c r="E196" s="74">
        <v>14.97</v>
      </c>
      <c r="F196" s="74">
        <v>13.72</v>
      </c>
      <c r="G196" s="74">
        <v>12.48</v>
      </c>
      <c r="H196" s="74">
        <v>11.98</v>
      </c>
      <c r="I196" s="104">
        <v>816332013478</v>
      </c>
    </row>
    <row r="197" spans="1:9" x14ac:dyDescent="0.25">
      <c r="A197" s="69" t="s">
        <v>458</v>
      </c>
      <c r="B197" s="69" t="s">
        <v>459</v>
      </c>
      <c r="C197" s="57">
        <v>1</v>
      </c>
      <c r="D197" s="73">
        <v>19.95</v>
      </c>
      <c r="E197" s="74">
        <v>11.97</v>
      </c>
      <c r="F197" s="74">
        <v>10.97</v>
      </c>
      <c r="G197" s="74">
        <v>9.98</v>
      </c>
      <c r="H197" s="74">
        <v>9.58</v>
      </c>
      <c r="I197" s="104" t="s">
        <v>460</v>
      </c>
    </row>
    <row r="198" spans="1:9" x14ac:dyDescent="0.25">
      <c r="A198" s="63" t="s">
        <v>461</v>
      </c>
      <c r="B198" s="61" t="s">
        <v>462</v>
      </c>
      <c r="C198" s="57">
        <v>1</v>
      </c>
      <c r="D198" s="73">
        <v>19.95</v>
      </c>
      <c r="E198" s="74">
        <v>11.97</v>
      </c>
      <c r="F198" s="74">
        <v>10.97</v>
      </c>
      <c r="G198" s="74">
        <v>9.98</v>
      </c>
      <c r="H198" s="74">
        <v>9.58</v>
      </c>
      <c r="I198" s="105" t="s">
        <v>463</v>
      </c>
    </row>
    <row r="199" spans="1:9" x14ac:dyDescent="0.25">
      <c r="A199" s="63" t="s">
        <v>464</v>
      </c>
      <c r="B199" s="61" t="s">
        <v>465</v>
      </c>
      <c r="C199" s="57">
        <v>1</v>
      </c>
      <c r="D199" s="73">
        <v>19.95</v>
      </c>
      <c r="E199" s="74">
        <v>11.97</v>
      </c>
      <c r="F199" s="74">
        <v>10.97</v>
      </c>
      <c r="G199" s="74">
        <v>9.98</v>
      </c>
      <c r="H199" s="74">
        <v>9.58</v>
      </c>
      <c r="I199" s="105" t="s">
        <v>466</v>
      </c>
    </row>
    <row r="200" spans="1:9" x14ac:dyDescent="0.25">
      <c r="A200" s="63" t="s">
        <v>467</v>
      </c>
      <c r="B200" s="63" t="s">
        <v>468</v>
      </c>
      <c r="C200" s="57">
        <v>1</v>
      </c>
      <c r="D200" s="73">
        <v>24.95</v>
      </c>
      <c r="E200" s="74">
        <v>14.97</v>
      </c>
      <c r="F200" s="74">
        <v>13.72</v>
      </c>
      <c r="G200" s="74">
        <v>12.48</v>
      </c>
      <c r="H200" s="74">
        <v>11.98</v>
      </c>
      <c r="I200" s="105" t="s">
        <v>469</v>
      </c>
    </row>
    <row r="201" spans="1:9" x14ac:dyDescent="0.25">
      <c r="A201" s="63" t="s">
        <v>470</v>
      </c>
      <c r="B201" s="63" t="s">
        <v>471</v>
      </c>
      <c r="C201" s="57">
        <v>1</v>
      </c>
      <c r="D201" s="73">
        <v>24.95</v>
      </c>
      <c r="E201" s="74">
        <v>14.97</v>
      </c>
      <c r="F201" s="74">
        <v>13.72</v>
      </c>
      <c r="G201" s="74">
        <v>12.48</v>
      </c>
      <c r="H201" s="74">
        <v>11.98</v>
      </c>
      <c r="I201" s="105" t="s">
        <v>472</v>
      </c>
    </row>
    <row r="202" spans="1:9" x14ac:dyDescent="0.25">
      <c r="A202" s="69" t="s">
        <v>473</v>
      </c>
      <c r="B202" s="69" t="s">
        <v>474</v>
      </c>
      <c r="C202" s="57">
        <v>1</v>
      </c>
      <c r="D202" s="73">
        <v>24.95</v>
      </c>
      <c r="E202" s="74">
        <v>14.97</v>
      </c>
      <c r="F202" s="74">
        <v>13.72</v>
      </c>
      <c r="G202" s="74">
        <v>12.48</v>
      </c>
      <c r="H202" s="74">
        <v>11.98</v>
      </c>
      <c r="I202" s="104" t="s">
        <v>475</v>
      </c>
    </row>
    <row r="203" spans="1:9" x14ac:dyDescent="0.25">
      <c r="A203" s="69" t="s">
        <v>650</v>
      </c>
      <c r="B203" s="69" t="s">
        <v>651</v>
      </c>
      <c r="C203" s="57">
        <v>1</v>
      </c>
      <c r="D203" s="73">
        <v>29.95</v>
      </c>
      <c r="E203" s="74">
        <v>17.97</v>
      </c>
      <c r="F203" s="74">
        <v>16.47</v>
      </c>
      <c r="G203" s="74">
        <v>14.98</v>
      </c>
      <c r="H203" s="74">
        <v>14.38</v>
      </c>
      <c r="I203" s="104">
        <v>816332013232</v>
      </c>
    </row>
    <row r="204" spans="1:9" x14ac:dyDescent="0.25">
      <c r="A204" s="69" t="s">
        <v>652</v>
      </c>
      <c r="B204" s="69" t="s">
        <v>653</v>
      </c>
      <c r="C204" s="57">
        <v>1</v>
      </c>
      <c r="D204" s="73">
        <v>29.95</v>
      </c>
      <c r="E204" s="74">
        <v>17.97</v>
      </c>
      <c r="F204" s="74">
        <v>16.47</v>
      </c>
      <c r="G204" s="74">
        <v>14.98</v>
      </c>
      <c r="H204" s="74">
        <v>14.38</v>
      </c>
      <c r="I204" s="104">
        <v>816332013249</v>
      </c>
    </row>
    <row r="205" spans="1:9" x14ac:dyDescent="0.25">
      <c r="A205" s="63"/>
      <c r="B205" s="63" t="s">
        <v>244</v>
      </c>
      <c r="C205" s="57"/>
      <c r="D205" s="73"/>
      <c r="E205" s="74"/>
      <c r="F205" s="74"/>
      <c r="G205" s="74"/>
      <c r="H205" s="74"/>
      <c r="I205" s="105"/>
    </row>
    <row r="206" spans="1:9" x14ac:dyDescent="0.25">
      <c r="A206" s="63" t="s">
        <v>654</v>
      </c>
      <c r="B206" s="63" t="s">
        <v>655</v>
      </c>
      <c r="C206" s="57">
        <v>1</v>
      </c>
      <c r="D206" s="73">
        <v>2.5</v>
      </c>
      <c r="E206" s="74">
        <v>1.25</v>
      </c>
      <c r="F206" s="74">
        <v>1.25</v>
      </c>
      <c r="G206" s="74">
        <v>1.25</v>
      </c>
      <c r="H206" s="74">
        <v>1.25</v>
      </c>
      <c r="I206" s="105">
        <v>816332013683</v>
      </c>
    </row>
    <row r="207" spans="1:9" x14ac:dyDescent="0.25">
      <c r="A207" s="72" t="s">
        <v>146</v>
      </c>
      <c r="B207" s="72" t="s">
        <v>147</v>
      </c>
      <c r="C207" s="57">
        <v>1</v>
      </c>
      <c r="D207" s="76">
        <v>2.5</v>
      </c>
      <c r="E207" s="74">
        <v>1.25</v>
      </c>
      <c r="F207" s="74">
        <v>1.25</v>
      </c>
      <c r="G207" s="74">
        <v>1.25</v>
      </c>
      <c r="H207" s="74">
        <v>1.25</v>
      </c>
      <c r="I207" s="103" t="s">
        <v>225</v>
      </c>
    </row>
    <row r="208" spans="1:9" x14ac:dyDescent="0.25">
      <c r="A208" s="72" t="s">
        <v>422</v>
      </c>
      <c r="B208" s="72" t="s">
        <v>423</v>
      </c>
      <c r="C208" s="57">
        <v>1</v>
      </c>
      <c r="D208" s="76">
        <v>2.5</v>
      </c>
      <c r="E208" s="74">
        <v>1.25</v>
      </c>
      <c r="F208" s="74">
        <v>1.25</v>
      </c>
      <c r="G208" s="74">
        <v>1.25</v>
      </c>
      <c r="H208" s="74">
        <v>1.25</v>
      </c>
      <c r="I208" s="103" t="s">
        <v>424</v>
      </c>
    </row>
    <row r="209" spans="1:9" x14ac:dyDescent="0.25">
      <c r="A209" s="72" t="s">
        <v>263</v>
      </c>
      <c r="B209" s="72" t="s">
        <v>264</v>
      </c>
      <c r="C209" s="57">
        <v>1</v>
      </c>
      <c r="D209" s="76">
        <v>4</v>
      </c>
      <c r="E209" s="74">
        <v>2</v>
      </c>
      <c r="F209" s="74">
        <v>2</v>
      </c>
      <c r="G209" s="74">
        <v>2</v>
      </c>
      <c r="H209" s="74">
        <v>2</v>
      </c>
      <c r="I209" s="103" t="s">
        <v>265</v>
      </c>
    </row>
    <row r="210" spans="1:9" x14ac:dyDescent="0.25">
      <c r="A210" s="72" t="s">
        <v>144</v>
      </c>
      <c r="B210" s="72" t="s">
        <v>145</v>
      </c>
      <c r="C210" s="57">
        <v>1</v>
      </c>
      <c r="D210" s="76">
        <v>3</v>
      </c>
      <c r="E210" s="74">
        <v>1.5</v>
      </c>
      <c r="F210" s="74">
        <v>1.5</v>
      </c>
      <c r="G210" s="74">
        <v>1.5</v>
      </c>
      <c r="H210" s="74">
        <v>1.5</v>
      </c>
      <c r="I210" s="103" t="s">
        <v>224</v>
      </c>
    </row>
    <row r="211" spans="1:9" x14ac:dyDescent="0.25">
      <c r="A211" s="72" t="s">
        <v>425</v>
      </c>
      <c r="B211" s="72" t="s">
        <v>426</v>
      </c>
      <c r="C211" s="57">
        <v>1</v>
      </c>
      <c r="D211" s="76">
        <v>2.5</v>
      </c>
      <c r="E211" s="74">
        <v>1.25</v>
      </c>
      <c r="F211" s="74">
        <v>1.25</v>
      </c>
      <c r="G211" s="74">
        <v>1.25</v>
      </c>
      <c r="H211" s="74">
        <v>1.25</v>
      </c>
      <c r="I211" s="103" t="s">
        <v>427</v>
      </c>
    </row>
    <row r="212" spans="1:9" x14ac:dyDescent="0.25">
      <c r="A212" s="51" t="s">
        <v>656</v>
      </c>
      <c r="B212" s="51" t="s">
        <v>657</v>
      </c>
      <c r="C212" s="84">
        <v>1</v>
      </c>
      <c r="D212" s="51">
        <v>2.5</v>
      </c>
      <c r="E212" s="51">
        <v>1.25</v>
      </c>
      <c r="F212" s="51">
        <v>1.25</v>
      </c>
      <c r="G212" s="51">
        <v>1.25</v>
      </c>
      <c r="H212" s="51">
        <v>1.25</v>
      </c>
      <c r="I212" s="103">
        <v>816332013669</v>
      </c>
    </row>
    <row r="213" spans="1:9" x14ac:dyDescent="0.25">
      <c r="A213" s="51" t="s">
        <v>658</v>
      </c>
      <c r="B213" s="51" t="s">
        <v>659</v>
      </c>
      <c r="C213" s="84">
        <v>1</v>
      </c>
      <c r="D213" s="51">
        <v>2.5</v>
      </c>
      <c r="E213" s="51">
        <v>1.25</v>
      </c>
      <c r="F213" s="51">
        <v>1.25</v>
      </c>
      <c r="G213" s="51">
        <v>1.25</v>
      </c>
      <c r="H213" s="51">
        <v>1.25</v>
      </c>
      <c r="I213" s="103">
        <v>816332013676</v>
      </c>
    </row>
    <row r="214" spans="1:9" x14ac:dyDescent="0.25">
      <c r="A214" s="51" t="s">
        <v>428</v>
      </c>
      <c r="B214" s="51" t="s">
        <v>429</v>
      </c>
      <c r="C214" s="84">
        <v>1</v>
      </c>
      <c r="D214" s="51">
        <v>2.5</v>
      </c>
      <c r="E214" s="51">
        <v>1.25</v>
      </c>
      <c r="F214" s="51">
        <v>1.25</v>
      </c>
      <c r="G214" s="51">
        <v>1.25</v>
      </c>
      <c r="H214" s="51">
        <v>1.25</v>
      </c>
      <c r="I214" s="103" t="s">
        <v>430</v>
      </c>
    </row>
    <row r="215" spans="1:9" x14ac:dyDescent="0.25">
      <c r="A215" s="51" t="s">
        <v>431</v>
      </c>
      <c r="B215" s="51" t="s">
        <v>432</v>
      </c>
      <c r="C215" s="84">
        <v>1</v>
      </c>
      <c r="D215" s="51">
        <v>2.5</v>
      </c>
      <c r="E215" s="51">
        <v>1.25</v>
      </c>
      <c r="F215" s="51">
        <v>1.25</v>
      </c>
      <c r="G215" s="51">
        <v>1.25</v>
      </c>
      <c r="H215" s="51">
        <v>1.25</v>
      </c>
      <c r="I215" s="103" t="s">
        <v>433</v>
      </c>
    </row>
    <row r="216" spans="1:9" x14ac:dyDescent="0.25">
      <c r="A216" s="51" t="s">
        <v>325</v>
      </c>
      <c r="B216" s="51" t="s">
        <v>326</v>
      </c>
      <c r="C216" s="84">
        <v>1</v>
      </c>
      <c r="D216" s="51">
        <v>6</v>
      </c>
      <c r="E216" s="51">
        <v>3</v>
      </c>
      <c r="F216" s="51">
        <v>3</v>
      </c>
      <c r="G216" s="51">
        <v>3</v>
      </c>
      <c r="H216" s="51">
        <v>3</v>
      </c>
      <c r="I216" s="103" t="s">
        <v>335</v>
      </c>
    </row>
    <row r="217" spans="1:9" x14ac:dyDescent="0.25">
      <c r="A217" s="51" t="s">
        <v>327</v>
      </c>
      <c r="B217" s="51" t="s">
        <v>328</v>
      </c>
      <c r="C217" s="84">
        <v>1</v>
      </c>
      <c r="D217" s="51">
        <v>5</v>
      </c>
      <c r="E217" s="51">
        <v>2.5</v>
      </c>
      <c r="F217" s="51">
        <v>2.5</v>
      </c>
      <c r="G217" s="51">
        <v>2.5</v>
      </c>
      <c r="H217" s="51">
        <v>2.5</v>
      </c>
      <c r="I217" s="103" t="s">
        <v>336</v>
      </c>
    </row>
    <row r="218" spans="1:9" x14ac:dyDescent="0.25">
      <c r="A218" s="51" t="s">
        <v>437</v>
      </c>
      <c r="B218" s="51" t="s">
        <v>438</v>
      </c>
      <c r="C218" s="84">
        <v>1</v>
      </c>
      <c r="D218" s="51">
        <v>6</v>
      </c>
      <c r="E218" s="51">
        <v>3</v>
      </c>
      <c r="F218" s="51">
        <v>3</v>
      </c>
      <c r="G218" s="51">
        <v>3</v>
      </c>
      <c r="H218" s="51">
        <v>3</v>
      </c>
      <c r="I218" s="103" t="s">
        <v>439</v>
      </c>
    </row>
    <row r="219" spans="1:9" x14ac:dyDescent="0.25">
      <c r="A219" s="51" t="s">
        <v>434</v>
      </c>
      <c r="B219" s="51" t="s">
        <v>435</v>
      </c>
      <c r="C219" s="84">
        <v>1</v>
      </c>
      <c r="D219" s="51">
        <v>5</v>
      </c>
      <c r="E219" s="51">
        <v>2.5</v>
      </c>
      <c r="F219" s="51">
        <v>2.5</v>
      </c>
      <c r="G219" s="51">
        <v>2.5</v>
      </c>
      <c r="H219" s="51">
        <v>2.5</v>
      </c>
      <c r="I219" s="103" t="s">
        <v>436</v>
      </c>
    </row>
    <row r="220" spans="1:9" x14ac:dyDescent="0.25">
      <c r="A220" s="51" t="s">
        <v>440</v>
      </c>
      <c r="B220" s="51" t="s">
        <v>441</v>
      </c>
      <c r="C220" s="84">
        <v>1</v>
      </c>
      <c r="D220" s="51">
        <v>5</v>
      </c>
      <c r="E220" s="51">
        <v>2.5</v>
      </c>
      <c r="F220" s="51">
        <v>2.5</v>
      </c>
      <c r="G220" s="51">
        <v>2.5</v>
      </c>
      <c r="H220" s="51">
        <v>2.5</v>
      </c>
      <c r="I220" s="103" t="s">
        <v>442</v>
      </c>
    </row>
    <row r="221" spans="1:9" x14ac:dyDescent="0.25">
      <c r="A221" s="51" t="s">
        <v>443</v>
      </c>
      <c r="B221" s="51" t="s">
        <v>444</v>
      </c>
      <c r="C221" s="84">
        <v>1</v>
      </c>
      <c r="D221" s="51">
        <v>5</v>
      </c>
      <c r="E221" s="51">
        <v>2.5</v>
      </c>
      <c r="F221" s="51">
        <v>2.5</v>
      </c>
      <c r="G221" s="51">
        <v>2.5</v>
      </c>
      <c r="H221" s="51">
        <v>2.5</v>
      </c>
      <c r="I221" s="103" t="s">
        <v>445</v>
      </c>
    </row>
    <row r="222" spans="1:9" x14ac:dyDescent="0.25">
      <c r="A222" s="51" t="s">
        <v>329</v>
      </c>
      <c r="B222" s="51" t="s">
        <v>330</v>
      </c>
      <c r="C222" s="84">
        <v>1</v>
      </c>
      <c r="D222" s="51">
        <v>6</v>
      </c>
      <c r="E222" s="51">
        <v>3</v>
      </c>
      <c r="F222" s="51">
        <v>3</v>
      </c>
      <c r="G222" s="51">
        <v>3</v>
      </c>
      <c r="H222" s="51">
        <v>3</v>
      </c>
      <c r="I222" s="103" t="s">
        <v>337</v>
      </c>
    </row>
    <row r="223" spans="1:9" x14ac:dyDescent="0.25">
      <c r="A223" s="51" t="s">
        <v>331</v>
      </c>
      <c r="B223" s="51" t="s">
        <v>332</v>
      </c>
      <c r="C223" s="84">
        <v>1</v>
      </c>
      <c r="D223" s="51">
        <v>5</v>
      </c>
      <c r="E223" s="51">
        <v>2.5</v>
      </c>
      <c r="F223" s="51">
        <v>2.5</v>
      </c>
      <c r="G223" s="51">
        <v>2.5</v>
      </c>
      <c r="H223" s="51">
        <v>2.5</v>
      </c>
      <c r="I223" s="103" t="s">
        <v>338</v>
      </c>
    </row>
    <row r="224" spans="1:9" x14ac:dyDescent="0.25">
      <c r="A224" s="51" t="s">
        <v>446</v>
      </c>
      <c r="B224" s="51" t="s">
        <v>447</v>
      </c>
      <c r="C224" s="84">
        <v>1</v>
      </c>
      <c r="D224" s="51">
        <v>5</v>
      </c>
      <c r="E224" s="51">
        <v>2.5</v>
      </c>
      <c r="F224" s="51">
        <v>2.5</v>
      </c>
      <c r="G224" s="51">
        <v>2.5</v>
      </c>
      <c r="H224" s="51">
        <v>2.5</v>
      </c>
      <c r="I224" s="103" t="s">
        <v>448</v>
      </c>
    </row>
    <row r="225" spans="1:9" x14ac:dyDescent="0.25">
      <c r="A225" s="51" t="s">
        <v>333</v>
      </c>
      <c r="B225" s="51" t="s">
        <v>334</v>
      </c>
      <c r="C225" s="84">
        <v>1</v>
      </c>
      <c r="D225" s="51">
        <v>5</v>
      </c>
      <c r="E225" s="51">
        <v>2.5</v>
      </c>
      <c r="F225" s="51">
        <v>2.5</v>
      </c>
      <c r="G225" s="51">
        <v>2.5</v>
      </c>
      <c r="H225" s="51">
        <v>2.5</v>
      </c>
      <c r="I225" s="103" t="s">
        <v>339</v>
      </c>
    </row>
    <row r="226" spans="1:9" x14ac:dyDescent="0.25">
      <c r="A226" s="51" t="s">
        <v>449</v>
      </c>
      <c r="B226" s="51" t="s">
        <v>450</v>
      </c>
      <c r="C226" s="84">
        <v>1</v>
      </c>
      <c r="D226" s="51">
        <v>5</v>
      </c>
      <c r="E226" s="51">
        <v>2.5</v>
      </c>
      <c r="F226" s="51">
        <v>2.5</v>
      </c>
      <c r="G226" s="51">
        <v>2.5</v>
      </c>
      <c r="H226" s="51">
        <v>2.5</v>
      </c>
      <c r="I226" s="103" t="s">
        <v>451</v>
      </c>
    </row>
    <row r="227" spans="1:9" x14ac:dyDescent="0.25">
      <c r="A227" s="51" t="s">
        <v>452</v>
      </c>
      <c r="B227" s="51" t="s">
        <v>453</v>
      </c>
      <c r="C227" s="84">
        <v>1</v>
      </c>
      <c r="D227" s="51">
        <v>5</v>
      </c>
      <c r="E227" s="51">
        <v>2.5</v>
      </c>
      <c r="F227" s="51">
        <v>2.5</v>
      </c>
      <c r="G227" s="51">
        <v>2.5</v>
      </c>
      <c r="H227" s="51">
        <v>2.5</v>
      </c>
      <c r="I227" s="103" t="s">
        <v>454</v>
      </c>
    </row>
    <row r="228" spans="1:9" x14ac:dyDescent="0.25">
      <c r="A228" s="51" t="s">
        <v>455</v>
      </c>
      <c r="B228" s="51" t="s">
        <v>456</v>
      </c>
      <c r="C228" s="84">
        <v>1</v>
      </c>
      <c r="D228" s="51">
        <v>5</v>
      </c>
      <c r="E228" s="51">
        <v>2.5</v>
      </c>
      <c r="F228" s="51">
        <v>2.5</v>
      </c>
      <c r="G228" s="51">
        <v>2.5</v>
      </c>
      <c r="H228" s="51">
        <v>2.5</v>
      </c>
      <c r="I228" s="103" t="s">
        <v>457</v>
      </c>
    </row>
    <row r="229" spans="1:9" x14ac:dyDescent="0.25">
      <c r="A229" s="51" t="s">
        <v>660</v>
      </c>
      <c r="B229" s="51" t="s">
        <v>661</v>
      </c>
      <c r="C229" s="84">
        <v>1</v>
      </c>
      <c r="D229" s="51">
        <v>5</v>
      </c>
      <c r="E229" s="51">
        <v>2.5</v>
      </c>
      <c r="F229" s="51">
        <v>2.5</v>
      </c>
      <c r="G229" s="51">
        <v>2.5</v>
      </c>
      <c r="H229" s="51">
        <v>2.5</v>
      </c>
      <c r="I229" s="103">
        <v>816332013690</v>
      </c>
    </row>
    <row r="230" spans="1:9" x14ac:dyDescent="0.25">
      <c r="A230" s="51" t="s">
        <v>266</v>
      </c>
      <c r="B230" s="51" t="s">
        <v>267</v>
      </c>
      <c r="C230" s="84">
        <v>1</v>
      </c>
      <c r="D230" s="51">
        <v>19.95</v>
      </c>
      <c r="E230" s="51">
        <v>9.98</v>
      </c>
      <c r="F230" s="51">
        <v>9.98</v>
      </c>
      <c r="G230" s="51">
        <v>9.98</v>
      </c>
      <c r="H230" s="51">
        <v>9.98</v>
      </c>
      <c r="I230" s="103" t="s">
        <v>268</v>
      </c>
    </row>
    <row r="231" spans="1:9" x14ac:dyDescent="0.25">
      <c r="A231" s="51" t="s">
        <v>269</v>
      </c>
      <c r="B231" s="51" t="s">
        <v>270</v>
      </c>
      <c r="C231" s="84">
        <v>1</v>
      </c>
      <c r="D231" s="51">
        <v>19.95</v>
      </c>
      <c r="E231" s="51">
        <v>9.98</v>
      </c>
      <c r="F231" s="51">
        <v>9.98</v>
      </c>
      <c r="G231" s="51">
        <v>9.98</v>
      </c>
      <c r="H231" s="51">
        <v>9.98</v>
      </c>
      <c r="I231" s="103" t="s">
        <v>271</v>
      </c>
    </row>
    <row r="232" spans="1:9" x14ac:dyDescent="0.25">
      <c r="A232" s="51"/>
      <c r="B232" s="51" t="s">
        <v>151</v>
      </c>
      <c r="C232" s="84"/>
      <c r="D232" s="51"/>
      <c r="E232" s="51"/>
      <c r="F232" s="51"/>
      <c r="G232" s="51"/>
      <c r="H232" s="51"/>
      <c r="I232" s="103"/>
    </row>
    <row r="233" spans="1:9" x14ac:dyDescent="0.25">
      <c r="A233" s="51" t="s">
        <v>343</v>
      </c>
      <c r="B233" s="51" t="s">
        <v>344</v>
      </c>
      <c r="C233" s="84">
        <v>1</v>
      </c>
      <c r="D233" s="51">
        <v>10</v>
      </c>
      <c r="E233" s="51">
        <v>5</v>
      </c>
      <c r="F233" s="51">
        <v>5.5</v>
      </c>
      <c r="G233" s="51">
        <v>5</v>
      </c>
      <c r="H233" s="51">
        <v>4.8</v>
      </c>
      <c r="I233" s="103" t="s">
        <v>345</v>
      </c>
    </row>
    <row r="234" spans="1:9" x14ac:dyDescent="0.25">
      <c r="A234" s="51" t="s">
        <v>152</v>
      </c>
      <c r="B234" s="51" t="s">
        <v>153</v>
      </c>
      <c r="C234" s="84">
        <v>1</v>
      </c>
      <c r="D234" s="51">
        <v>10</v>
      </c>
      <c r="E234" s="51">
        <v>6</v>
      </c>
      <c r="F234" s="51">
        <v>5.5</v>
      </c>
      <c r="G234" s="51">
        <v>5</v>
      </c>
      <c r="H234" s="51">
        <v>4.8</v>
      </c>
      <c r="I234" s="103" t="s">
        <v>229</v>
      </c>
    </row>
    <row r="235" spans="1:9" x14ac:dyDescent="0.25">
      <c r="A235" s="51" t="s">
        <v>662</v>
      </c>
      <c r="B235" s="51" t="s">
        <v>663</v>
      </c>
      <c r="C235" s="84">
        <v>1</v>
      </c>
      <c r="D235" s="51">
        <v>4.95</v>
      </c>
      <c r="E235" s="51">
        <v>2.97</v>
      </c>
      <c r="F235" s="51">
        <v>2.72</v>
      </c>
      <c r="G235" s="51">
        <v>2.48</v>
      </c>
      <c r="H235" s="51">
        <v>2.38</v>
      </c>
      <c r="I235" s="103">
        <v>816332011740</v>
      </c>
    </row>
    <row r="236" spans="1:9" x14ac:dyDescent="0.25">
      <c r="A236" s="51" t="s">
        <v>154</v>
      </c>
      <c r="B236" s="51" t="s">
        <v>155</v>
      </c>
      <c r="C236" s="84">
        <v>1</v>
      </c>
      <c r="D236" s="51">
        <v>10</v>
      </c>
      <c r="E236" s="51">
        <v>6</v>
      </c>
      <c r="F236" s="51">
        <v>5.5</v>
      </c>
      <c r="G236" s="51">
        <v>5</v>
      </c>
      <c r="H236" s="51">
        <v>4.8</v>
      </c>
      <c r="I236" s="103" t="s">
        <v>230</v>
      </c>
    </row>
    <row r="237" spans="1:9" x14ac:dyDescent="0.25">
      <c r="A237" s="51" t="s">
        <v>664</v>
      </c>
      <c r="B237" s="51" t="s">
        <v>665</v>
      </c>
      <c r="C237" s="84">
        <v>1</v>
      </c>
      <c r="D237" s="51">
        <v>4.95</v>
      </c>
      <c r="E237" s="51">
        <v>2.97</v>
      </c>
      <c r="F237" s="51">
        <v>2.72</v>
      </c>
      <c r="G237" s="51">
        <v>2.48</v>
      </c>
      <c r="H237" s="51">
        <v>2.38</v>
      </c>
      <c r="I237" s="103">
        <v>816332012716</v>
      </c>
    </row>
    <row r="238" spans="1:9" x14ac:dyDescent="0.25">
      <c r="A238" s="51" t="s">
        <v>156</v>
      </c>
      <c r="B238" s="51" t="s">
        <v>157</v>
      </c>
      <c r="C238" s="84">
        <v>1</v>
      </c>
      <c r="D238" s="51">
        <v>14</v>
      </c>
      <c r="E238" s="51">
        <v>8.4</v>
      </c>
      <c r="F238" s="51">
        <v>7.7</v>
      </c>
      <c r="G238" s="51">
        <v>7</v>
      </c>
      <c r="H238" s="51">
        <v>6.72</v>
      </c>
      <c r="I238" s="103" t="s">
        <v>231</v>
      </c>
    </row>
    <row r="239" spans="1:9" x14ac:dyDescent="0.25">
      <c r="A239" s="51" t="s">
        <v>164</v>
      </c>
      <c r="B239" s="51" t="s">
        <v>165</v>
      </c>
      <c r="C239" s="84">
        <v>1</v>
      </c>
      <c r="D239" s="51">
        <v>7</v>
      </c>
      <c r="E239" s="51">
        <v>4.2</v>
      </c>
      <c r="F239" s="51">
        <v>3.85</v>
      </c>
      <c r="G239" s="51">
        <v>3.5</v>
      </c>
      <c r="H239" s="51">
        <v>3.36</v>
      </c>
      <c r="I239" s="103" t="s">
        <v>235</v>
      </c>
    </row>
    <row r="240" spans="1:9" x14ac:dyDescent="0.25">
      <c r="A240" s="51" t="s">
        <v>166</v>
      </c>
      <c r="B240" s="51" t="s">
        <v>167</v>
      </c>
      <c r="C240" s="84">
        <v>1</v>
      </c>
      <c r="D240" s="51">
        <v>5</v>
      </c>
      <c r="E240" s="51">
        <v>3</v>
      </c>
      <c r="F240" s="51">
        <v>2.75</v>
      </c>
      <c r="G240" s="51">
        <v>2.5</v>
      </c>
      <c r="H240" s="51">
        <v>2.4</v>
      </c>
      <c r="I240" s="103" t="s">
        <v>236</v>
      </c>
    </row>
    <row r="241" spans="1:9" x14ac:dyDescent="0.25">
      <c r="A241" s="55" t="s">
        <v>168</v>
      </c>
      <c r="B241" s="56" t="s">
        <v>169</v>
      </c>
      <c r="C241" s="57">
        <v>1</v>
      </c>
      <c r="D241" s="73">
        <v>10</v>
      </c>
      <c r="E241" s="77">
        <v>6</v>
      </c>
      <c r="F241" s="77">
        <v>5.5</v>
      </c>
      <c r="G241" s="77">
        <v>5</v>
      </c>
      <c r="H241" s="77">
        <v>4.8</v>
      </c>
      <c r="I241" s="103" t="s">
        <v>237</v>
      </c>
    </row>
    <row r="242" spans="1:9" x14ac:dyDescent="0.25">
      <c r="A242" s="51" t="s">
        <v>170</v>
      </c>
      <c r="B242" s="51" t="s">
        <v>171</v>
      </c>
      <c r="C242" s="84">
        <v>1</v>
      </c>
      <c r="D242" s="51">
        <v>10</v>
      </c>
      <c r="E242" s="51">
        <v>6</v>
      </c>
      <c r="F242" s="51">
        <v>5.5</v>
      </c>
      <c r="G242" s="51">
        <v>5</v>
      </c>
      <c r="H242" s="51">
        <v>4.8</v>
      </c>
      <c r="I242" s="103" t="s">
        <v>238</v>
      </c>
    </row>
    <row r="243" spans="1:9" x14ac:dyDescent="0.25">
      <c r="A243" s="51" t="s">
        <v>172</v>
      </c>
      <c r="B243" s="51" t="s">
        <v>173</v>
      </c>
      <c r="C243" s="84">
        <v>1</v>
      </c>
      <c r="D243" s="51">
        <v>14</v>
      </c>
      <c r="E243" s="51">
        <v>8.4</v>
      </c>
      <c r="F243" s="51">
        <v>7.7</v>
      </c>
      <c r="G243" s="51">
        <v>7</v>
      </c>
      <c r="H243" s="51">
        <v>6.72</v>
      </c>
      <c r="I243" s="103" t="s">
        <v>239</v>
      </c>
    </row>
    <row r="244" spans="1:9" x14ac:dyDescent="0.25">
      <c r="A244" s="51" t="s">
        <v>174</v>
      </c>
      <c r="B244" s="51" t="s">
        <v>175</v>
      </c>
      <c r="C244" s="84">
        <v>1</v>
      </c>
      <c r="D244" s="51">
        <v>14</v>
      </c>
      <c r="E244" s="51">
        <v>8.4</v>
      </c>
      <c r="F244" s="51">
        <v>7.7</v>
      </c>
      <c r="G244" s="51">
        <v>7</v>
      </c>
      <c r="H244" s="51">
        <v>6.72</v>
      </c>
      <c r="I244" s="103" t="s">
        <v>240</v>
      </c>
    </row>
    <row r="245" spans="1:9" x14ac:dyDescent="0.25">
      <c r="A245" s="51" t="s">
        <v>170</v>
      </c>
      <c r="B245" s="51" t="s">
        <v>171</v>
      </c>
      <c r="C245" s="84">
        <v>1</v>
      </c>
      <c r="D245" s="51">
        <v>10</v>
      </c>
      <c r="E245" s="51">
        <v>6</v>
      </c>
      <c r="F245" s="51">
        <v>5.5</v>
      </c>
      <c r="G245" s="51">
        <v>5</v>
      </c>
      <c r="H245" s="51">
        <v>4.8</v>
      </c>
      <c r="I245" s="103" t="s">
        <v>238</v>
      </c>
    </row>
    <row r="246" spans="1:9" x14ac:dyDescent="0.25">
      <c r="A246" s="51" t="s">
        <v>172</v>
      </c>
      <c r="B246" s="51" t="s">
        <v>173</v>
      </c>
      <c r="C246" s="84">
        <v>1</v>
      </c>
      <c r="D246" s="51">
        <v>14</v>
      </c>
      <c r="E246" s="51">
        <v>8.4</v>
      </c>
      <c r="F246" s="51">
        <v>7.7</v>
      </c>
      <c r="G246" s="51">
        <v>7</v>
      </c>
      <c r="H246" s="51">
        <v>6.72</v>
      </c>
      <c r="I246" s="103" t="s">
        <v>239</v>
      </c>
    </row>
    <row r="247" spans="1:9" x14ac:dyDescent="0.25">
      <c r="A247" s="51" t="s">
        <v>174</v>
      </c>
      <c r="B247" s="51" t="s">
        <v>175</v>
      </c>
      <c r="C247" s="84">
        <v>1</v>
      </c>
      <c r="D247" s="51">
        <v>14</v>
      </c>
      <c r="E247" s="51">
        <v>8.4</v>
      </c>
      <c r="F247" s="51">
        <v>7.7</v>
      </c>
      <c r="G247" s="51">
        <v>7</v>
      </c>
      <c r="H247" s="51">
        <v>6.72</v>
      </c>
      <c r="I247" s="103" t="s">
        <v>240</v>
      </c>
    </row>
    <row r="248" spans="1:9" x14ac:dyDescent="0.25">
      <c r="A248" s="51" t="s">
        <v>158</v>
      </c>
      <c r="B248" s="51" t="s">
        <v>159</v>
      </c>
      <c r="C248" s="84">
        <v>1</v>
      </c>
      <c r="D248" s="51">
        <v>16</v>
      </c>
      <c r="E248" s="51">
        <v>9.6</v>
      </c>
      <c r="F248" s="51">
        <v>8.8000000000000007</v>
      </c>
      <c r="G248" s="51">
        <v>8</v>
      </c>
      <c r="H248" s="51">
        <v>7.68</v>
      </c>
      <c r="I248" s="103" t="s">
        <v>232</v>
      </c>
    </row>
    <row r="249" spans="1:9" x14ac:dyDescent="0.25">
      <c r="A249" s="51" t="s">
        <v>160</v>
      </c>
      <c r="B249" s="51" t="s">
        <v>161</v>
      </c>
      <c r="C249" s="84">
        <v>1</v>
      </c>
      <c r="D249" s="51">
        <v>7</v>
      </c>
      <c r="E249" s="51">
        <v>4.2</v>
      </c>
      <c r="F249" s="51">
        <v>3.85</v>
      </c>
      <c r="G249" s="51">
        <v>3.5</v>
      </c>
      <c r="H249" s="51">
        <v>3.36</v>
      </c>
      <c r="I249" s="103" t="s">
        <v>233</v>
      </c>
    </row>
    <row r="250" spans="1:9" x14ac:dyDescent="0.25">
      <c r="A250" s="51" t="s">
        <v>162</v>
      </c>
      <c r="B250" s="51" t="s">
        <v>163</v>
      </c>
      <c r="C250" s="84">
        <v>1</v>
      </c>
      <c r="D250" s="51">
        <v>10</v>
      </c>
      <c r="E250" s="51">
        <v>6</v>
      </c>
      <c r="F250" s="51">
        <v>5.5</v>
      </c>
      <c r="G250" s="51">
        <v>5</v>
      </c>
      <c r="H250" s="51">
        <v>4.8</v>
      </c>
      <c r="I250" s="103" t="s">
        <v>234</v>
      </c>
    </row>
    <row r="251" spans="1:9" x14ac:dyDescent="0.25">
      <c r="A251" s="51" t="s">
        <v>164</v>
      </c>
      <c r="B251" s="51" t="s">
        <v>165</v>
      </c>
      <c r="C251" s="84">
        <v>1</v>
      </c>
      <c r="D251" s="51">
        <v>7</v>
      </c>
      <c r="E251" s="51">
        <v>4.2</v>
      </c>
      <c r="F251" s="51">
        <v>3.85</v>
      </c>
      <c r="G251" s="51">
        <v>3.5</v>
      </c>
      <c r="H251" s="51">
        <v>3.36</v>
      </c>
      <c r="I251" s="103" t="s">
        <v>235</v>
      </c>
    </row>
    <row r="252" spans="1:9" x14ac:dyDescent="0.25">
      <c r="A252" s="51" t="s">
        <v>166</v>
      </c>
      <c r="B252" s="51" t="s">
        <v>167</v>
      </c>
      <c r="C252" s="84">
        <v>1</v>
      </c>
      <c r="D252" s="51">
        <v>5</v>
      </c>
      <c r="E252" s="51">
        <v>3</v>
      </c>
      <c r="F252" s="51">
        <v>2.75</v>
      </c>
      <c r="G252" s="51">
        <v>2.5</v>
      </c>
      <c r="H252" s="51">
        <v>2.4</v>
      </c>
      <c r="I252" s="103" t="s">
        <v>236</v>
      </c>
    </row>
    <row r="253" spans="1:9" x14ac:dyDescent="0.25">
      <c r="A253" s="51" t="s">
        <v>168</v>
      </c>
      <c r="B253" s="51" t="s">
        <v>169</v>
      </c>
      <c r="C253" s="84">
        <v>1</v>
      </c>
      <c r="D253" s="51">
        <v>10</v>
      </c>
      <c r="E253" s="51">
        <v>6</v>
      </c>
      <c r="F253" s="51">
        <v>5.5</v>
      </c>
      <c r="G253" s="51">
        <v>5</v>
      </c>
      <c r="H253" s="51">
        <v>4.8</v>
      </c>
      <c r="I253" s="103" t="s">
        <v>237</v>
      </c>
    </row>
    <row r="254" spans="1:9" x14ac:dyDescent="0.25">
      <c r="A254" s="51" t="s">
        <v>170</v>
      </c>
      <c r="B254" s="51" t="s">
        <v>171</v>
      </c>
      <c r="C254" s="84">
        <v>1</v>
      </c>
      <c r="D254" s="51">
        <v>10</v>
      </c>
      <c r="E254" s="51">
        <v>6</v>
      </c>
      <c r="F254" s="51">
        <v>5.5</v>
      </c>
      <c r="G254" s="51">
        <v>5</v>
      </c>
      <c r="H254" s="51">
        <v>4.8</v>
      </c>
      <c r="I254" s="103" t="s">
        <v>238</v>
      </c>
    </row>
    <row r="255" spans="1:9" x14ac:dyDescent="0.25">
      <c r="A255" s="51" t="s">
        <v>172</v>
      </c>
      <c r="B255" s="51" t="s">
        <v>173</v>
      </c>
      <c r="C255" s="84">
        <v>1</v>
      </c>
      <c r="D255" s="51">
        <v>14</v>
      </c>
      <c r="E255" s="51">
        <v>8.4</v>
      </c>
      <c r="F255" s="51">
        <v>7.7</v>
      </c>
      <c r="G255" s="51">
        <v>7</v>
      </c>
      <c r="H255" s="51">
        <v>6.72</v>
      </c>
      <c r="I255" s="103" t="s">
        <v>239</v>
      </c>
    </row>
    <row r="256" spans="1:9" x14ac:dyDescent="0.25">
      <c r="A256" s="51" t="s">
        <v>174</v>
      </c>
      <c r="B256" s="51" t="s">
        <v>175</v>
      </c>
      <c r="C256" s="84">
        <v>1</v>
      </c>
      <c r="D256" s="51">
        <v>14</v>
      </c>
      <c r="E256" s="51">
        <v>8.4</v>
      </c>
      <c r="F256" s="51">
        <v>7.7</v>
      </c>
      <c r="G256" s="51">
        <v>7</v>
      </c>
      <c r="H256" s="51">
        <v>6.72</v>
      </c>
      <c r="I256" s="103" t="s">
        <v>240</v>
      </c>
    </row>
  </sheetData>
  <sheetProtection password="C49E" sheet="1" objects="1" scenarios="1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E270"/>
  <sheetViews>
    <sheetView zoomScale="98" workbookViewId="0">
      <selection activeCell="D2" sqref="D2"/>
    </sheetView>
  </sheetViews>
  <sheetFormatPr defaultColWidth="10.875" defaultRowHeight="15.75" x14ac:dyDescent="0.25"/>
  <cols>
    <col min="1" max="1" width="12.625" style="52" bestFit="1" customWidth="1"/>
    <col min="2" max="2" width="13.375" style="38" bestFit="1" customWidth="1"/>
    <col min="3" max="3" width="12" style="38" bestFit="1" customWidth="1"/>
    <col min="4" max="4" width="10.875" style="39"/>
    <col min="5" max="5" width="15.125" style="38" bestFit="1" customWidth="1"/>
    <col min="6" max="16384" width="10.875" style="38"/>
  </cols>
  <sheetData>
    <row r="1" spans="1:5" x14ac:dyDescent="0.25">
      <c r="A1" s="52" t="s">
        <v>11</v>
      </c>
      <c r="B1" s="38" t="s">
        <v>43</v>
      </c>
      <c r="C1" s="38" t="s">
        <v>44</v>
      </c>
      <c r="D1" s="39" t="s">
        <v>45</v>
      </c>
      <c r="E1" s="38" t="s">
        <v>46</v>
      </c>
    </row>
    <row r="2" spans="1:5" hidden="1" x14ac:dyDescent="0.25">
      <c r="A2" s="55" t="s">
        <v>477</v>
      </c>
      <c r="B2" s="103">
        <v>816332012822</v>
      </c>
      <c r="C2" s="40">
        <f>IFERROR(INDEX(EOF!F$28:F$282,MATCH(A2,EOF!A$28:A$282,0)),"-")*INDEX('Price List'!C:C,MATCH(A2,'Price List'!A:A,0))</f>
        <v>0</v>
      </c>
      <c r="D2" s="41">
        <f>IFERROR(INDEX(EOF!E$28:E$282,MATCH(A2,EOF!A$28:A$282,0)),"-")/INDEX('Price List'!C:C,MATCH(A2,'Price List'!A:A,0))</f>
        <v>179.97</v>
      </c>
      <c r="E2" s="38">
        <v>0</v>
      </c>
    </row>
    <row r="3" spans="1:5" hidden="1" x14ac:dyDescent="0.25">
      <c r="A3" s="55" t="s">
        <v>479</v>
      </c>
      <c r="B3" s="103">
        <v>816332013423</v>
      </c>
      <c r="C3" s="40">
        <f>IFERROR(INDEX(EOF!F$28:F$282,MATCH(A3,EOF!A$28:A$282,0)),"-")*INDEX('Price List'!C:C,MATCH(A3,'Price List'!A:A,0))</f>
        <v>0</v>
      </c>
      <c r="D3" s="41">
        <f>IFERROR(INDEX(EOF!E$28:E$282,MATCH(A3,EOF!A$28:A$282,0)),"-")/INDEX('Price List'!C:C,MATCH(A3,'Price List'!A:A,0))</f>
        <v>179.97</v>
      </c>
      <c r="E3" s="38">
        <v>0</v>
      </c>
    </row>
    <row r="4" spans="1:5" hidden="1" x14ac:dyDescent="0.25">
      <c r="A4" s="58" t="s">
        <v>274</v>
      </c>
      <c r="B4" s="103">
        <v>816332011146</v>
      </c>
      <c r="C4" s="40">
        <f>IFERROR(INDEX(EOF!F$28:F$282,MATCH(A4,EOF!A$28:A$282,0)),"-")*INDEX('Price List'!C:C,MATCH(A4,'Price List'!A:A,0))</f>
        <v>0</v>
      </c>
      <c r="D4" s="41">
        <f>IFERROR(INDEX(EOF!E$28:E$282,MATCH(A4,EOF!A$28:A$282,0)),"-")/INDEX('Price List'!C:C,MATCH(A4,'Price List'!A:A,0))</f>
        <v>179.97</v>
      </c>
      <c r="E4" s="38">
        <v>0</v>
      </c>
    </row>
    <row r="5" spans="1:5" hidden="1" x14ac:dyDescent="0.25">
      <c r="A5" s="58" t="s">
        <v>276</v>
      </c>
      <c r="B5" s="103" t="s">
        <v>284</v>
      </c>
      <c r="C5" s="40">
        <f>IFERROR(INDEX(EOF!F$28:F$282,MATCH(A5,EOF!A$28:A$282,0)),"-")*INDEX('Price List'!C:C,MATCH(A5,'Price List'!A:A,0))</f>
        <v>0</v>
      </c>
      <c r="D5" s="41">
        <f>IFERROR(INDEX(EOF!E$28:E$282,MATCH(A5,EOF!A$28:A$282,0)),"-")/INDEX('Price List'!C:C,MATCH(A5,'Price List'!A:A,0))</f>
        <v>179.97</v>
      </c>
      <c r="E5" s="38">
        <v>0</v>
      </c>
    </row>
    <row r="6" spans="1:5" hidden="1" x14ac:dyDescent="0.25">
      <c r="A6" s="55" t="s">
        <v>482</v>
      </c>
      <c r="B6" s="103">
        <v>816332013447</v>
      </c>
      <c r="C6" s="40">
        <f>IFERROR(INDEX(EOF!F$28:F$282,MATCH(A6,EOF!A$28:A$282,0)),"-")*INDEX('Price List'!C:C,MATCH(A6,'Price List'!A:A,0))</f>
        <v>0</v>
      </c>
      <c r="D6" s="41">
        <f>IFERROR(INDEX(EOF!E$28:E$282,MATCH(A6,EOF!A$28:A$282,0)),"-")/INDEX('Price List'!C:C,MATCH(A6,'Price List'!A:A,0))</f>
        <v>137.97</v>
      </c>
      <c r="E6" s="38">
        <v>0</v>
      </c>
    </row>
    <row r="7" spans="1:5" hidden="1" x14ac:dyDescent="0.25">
      <c r="A7" s="60" t="s">
        <v>278</v>
      </c>
      <c r="B7" s="103" t="s">
        <v>285</v>
      </c>
      <c r="C7" s="40">
        <f>IFERROR(INDEX(EOF!F$28:F$282,MATCH(A7,EOF!A$28:A$282,0)),"-")*INDEX('Price List'!C:C,MATCH(A7,'Price List'!A:A,0))</f>
        <v>0</v>
      </c>
      <c r="D7" s="41">
        <f>IFERROR(INDEX(EOF!E$28:E$282,MATCH(A7,EOF!A$28:A$282,0)),"-")/INDEX('Price List'!C:C,MATCH(A7,'Price List'!A:A,0))</f>
        <v>137.97</v>
      </c>
      <c r="E7" s="38">
        <v>0</v>
      </c>
    </row>
    <row r="8" spans="1:5" hidden="1" x14ac:dyDescent="0.25">
      <c r="A8" s="60" t="s">
        <v>346</v>
      </c>
      <c r="B8" s="103" t="s">
        <v>348</v>
      </c>
      <c r="C8" s="40">
        <f>IFERROR(INDEX(EOF!F$28:F$282,MATCH(A8,EOF!A$28:A$282,0)),"-")*INDEX('Price List'!C:C,MATCH(A8,'Price List'!A:A,0))</f>
        <v>0</v>
      </c>
      <c r="D8" s="41">
        <f>IFERROR(INDEX(EOF!E$28:E$282,MATCH(A8,EOF!A$28:A$282,0)),"-")/INDEX('Price List'!C:C,MATCH(A8,'Price List'!A:A,0))</f>
        <v>137.97</v>
      </c>
      <c r="E8" s="38">
        <v>0</v>
      </c>
    </row>
    <row r="9" spans="1:5" hidden="1" x14ac:dyDescent="0.25">
      <c r="A9" s="55" t="s">
        <v>676</v>
      </c>
      <c r="B9" s="103">
        <v>816332013430</v>
      </c>
      <c r="C9" s="40">
        <f>IFERROR(INDEX(EOF!F$28:F$282,MATCH(A9,EOF!A$28:A$282,0)),"-")*INDEX('Price List'!C:C,MATCH(A9,'Price List'!A:A,0))</f>
        <v>0</v>
      </c>
      <c r="D9" s="41">
        <f>IFERROR(INDEX(EOF!E$28:E$282,MATCH(A9,EOF!A$28:A$282,0)),"-")/INDEX('Price List'!C:C,MATCH(A9,'Price List'!A:A,0))</f>
        <v>137.97</v>
      </c>
      <c r="E9" s="38">
        <v>0</v>
      </c>
    </row>
    <row r="10" spans="1:5" hidden="1" x14ac:dyDescent="0.25">
      <c r="A10" s="55" t="s">
        <v>280</v>
      </c>
      <c r="B10" s="103" t="s">
        <v>286</v>
      </c>
      <c r="C10" s="40">
        <f>IFERROR(INDEX(EOF!F$28:F$282,MATCH(A10,EOF!A$28:A$282,0)),"-")*INDEX('Price List'!C:C,MATCH(A10,'Price List'!A:A,0))</f>
        <v>0</v>
      </c>
      <c r="D10" s="41">
        <f>IFERROR(INDEX(EOF!E$28:E$282,MATCH(A10,EOF!A$28:A$282,0)),"-")/INDEX('Price List'!C:C,MATCH(A10,'Price List'!A:A,0))</f>
        <v>137.97</v>
      </c>
      <c r="E10" s="38">
        <v>0</v>
      </c>
    </row>
    <row r="11" spans="1:5" hidden="1" x14ac:dyDescent="0.25">
      <c r="A11" s="63" t="s">
        <v>349</v>
      </c>
      <c r="B11" s="103" t="s">
        <v>351</v>
      </c>
      <c r="C11" s="40">
        <f>IFERROR(INDEX(EOF!F$28:F$282,MATCH(A11,EOF!A$28:A$282,0)),"-")*INDEX('Price List'!C:C,MATCH(A11,'Price List'!A:A,0))</f>
        <v>0</v>
      </c>
      <c r="D11" s="41">
        <f>IFERROR(INDEX(EOF!E$28:E$282,MATCH(A11,EOF!A$28:A$282,0)),"-")/INDEX('Price List'!C:C,MATCH(A11,'Price List'!A:A,0))</f>
        <v>137.97</v>
      </c>
      <c r="E11" s="38">
        <v>0</v>
      </c>
    </row>
    <row r="12" spans="1:5" hidden="1" x14ac:dyDescent="0.25">
      <c r="A12" s="64" t="s">
        <v>352</v>
      </c>
      <c r="B12" s="103">
        <v>816332012129</v>
      </c>
      <c r="C12" s="40">
        <f>IFERROR(INDEX(EOF!F$28:F$282,MATCH(A12,EOF!A$28:A$282,0)),"-")*INDEX('Price List'!C:C,MATCH(A12,'Price List'!A:A,0))</f>
        <v>0</v>
      </c>
      <c r="D12" s="41">
        <f>IFERROR(INDEX(EOF!E$28:E$282,MATCH(A12,EOF!A$28:A$282,0)),"-")/INDEX('Price List'!C:C,MATCH(A12,'Price List'!A:A,0))</f>
        <v>107.97</v>
      </c>
      <c r="E12" s="38">
        <v>0</v>
      </c>
    </row>
    <row r="13" spans="1:5" hidden="1" x14ac:dyDescent="0.25">
      <c r="A13" s="55" t="s">
        <v>245</v>
      </c>
      <c r="B13" s="103" t="s">
        <v>248</v>
      </c>
      <c r="C13" s="40">
        <f>IFERROR(INDEX(EOF!F$28:F$282,MATCH(A13,EOF!A$28:A$282,0)),"-")*INDEX('Price List'!C:C,MATCH(A13,'Price List'!A:A,0))</f>
        <v>0</v>
      </c>
      <c r="D13" s="41">
        <f>IFERROR(INDEX(EOF!E$28:E$282,MATCH(A13,EOF!A$28:A$282,0)),"-")/INDEX('Price List'!C:C,MATCH(A13,'Price List'!A:A,0))</f>
        <v>179.97</v>
      </c>
      <c r="E13" s="38">
        <v>0</v>
      </c>
    </row>
    <row r="14" spans="1:5" hidden="1" x14ac:dyDescent="0.25">
      <c r="A14" s="51" t="s">
        <v>355</v>
      </c>
      <c r="B14" s="103" t="s">
        <v>357</v>
      </c>
      <c r="C14" s="40">
        <f>IFERROR(INDEX(EOF!F$28:F$282,MATCH(A14,EOF!A$28:A$282,0)),"-")*INDEX('Price List'!C:C,MATCH(A14,'Price List'!A:A,0))</f>
        <v>0</v>
      </c>
      <c r="D14" s="41">
        <f>IFERROR(INDEX(EOF!E$28:E$282,MATCH(A14,EOF!A$28:A$282,0)),"-")/INDEX('Price List'!C:C,MATCH(A14,'Price List'!A:A,0))</f>
        <v>179.97</v>
      </c>
      <c r="E14" s="38">
        <v>0</v>
      </c>
    </row>
    <row r="15" spans="1:5" hidden="1" x14ac:dyDescent="0.25">
      <c r="A15" s="64" t="s">
        <v>246</v>
      </c>
      <c r="B15" s="103" t="s">
        <v>249</v>
      </c>
      <c r="C15" s="40">
        <f>IFERROR(INDEX(EOF!F$28:F$282,MATCH(A15,EOF!A$28:A$282,0)),"-")*INDEX('Price List'!C:C,MATCH(A15,'Price List'!A:A,0))</f>
        <v>0</v>
      </c>
      <c r="D15" s="41">
        <f>IFERROR(INDEX(EOF!E$28:E$282,MATCH(A15,EOF!A$28:A$282,0)),"-")/INDEX('Price List'!C:C,MATCH(A15,'Price List'!A:A,0))</f>
        <v>239.97</v>
      </c>
      <c r="E15" s="38">
        <v>0</v>
      </c>
    </row>
    <row r="16" spans="1:5" hidden="1" x14ac:dyDescent="0.25">
      <c r="A16" s="65" t="s">
        <v>484</v>
      </c>
      <c r="B16" s="103">
        <v>816332013454</v>
      </c>
      <c r="C16" s="40">
        <f>IFERROR(INDEX(EOF!F$28:F$282,MATCH(A16,EOF!A$28:A$282,0)),"-")*INDEX('Price List'!C:C,MATCH(A16,'Price List'!A:A,0))</f>
        <v>0</v>
      </c>
      <c r="D16" s="41">
        <f>IFERROR(INDEX(EOF!E$28:E$282,MATCH(A16,EOF!A$28:A$282,0)),"-")/INDEX('Price List'!C:C,MATCH(A16,'Price List'!A:A,0))</f>
        <v>239.97</v>
      </c>
      <c r="E16" s="38">
        <v>0</v>
      </c>
    </row>
    <row r="17" spans="1:5" hidden="1" x14ac:dyDescent="0.25">
      <c r="A17" s="64" t="s">
        <v>358</v>
      </c>
      <c r="B17" s="103" t="s">
        <v>360</v>
      </c>
      <c r="C17" s="40">
        <f>IFERROR(INDEX(EOF!F$28:F$282,MATCH(A17,EOF!A$28:A$282,0)),"-")*INDEX('Price List'!C:C,MATCH(A17,'Price List'!A:A,0))</f>
        <v>0</v>
      </c>
      <c r="D17" s="41">
        <f>IFERROR(INDEX(EOF!E$28:E$282,MATCH(A17,EOF!A$28:A$282,0)),"-")/INDEX('Price List'!C:C,MATCH(A17,'Price List'!A:A,0))</f>
        <v>119.97</v>
      </c>
      <c r="E17" s="38">
        <v>0</v>
      </c>
    </row>
    <row r="18" spans="1:5" hidden="1" x14ac:dyDescent="0.25">
      <c r="A18" s="64" t="s">
        <v>361</v>
      </c>
      <c r="B18" s="103" t="s">
        <v>363</v>
      </c>
      <c r="C18" s="40">
        <f>IFERROR(INDEX(EOF!F$28:F$282,MATCH(A18,EOF!A$28:A$282,0)),"-")*INDEX('Price List'!C:C,MATCH(A18,'Price List'!A:A,0))</f>
        <v>0</v>
      </c>
      <c r="D18" s="41">
        <f>IFERROR(INDEX(EOF!E$28:E$282,MATCH(A18,EOF!A$28:A$282,0)),"-")/INDEX('Price List'!C:C,MATCH(A18,'Price List'!A:A,0))</f>
        <v>119.97</v>
      </c>
      <c r="E18" s="38">
        <v>0</v>
      </c>
    </row>
    <row r="19" spans="1:5" hidden="1" x14ac:dyDescent="0.25">
      <c r="A19" s="64" t="s">
        <v>282</v>
      </c>
      <c r="B19" s="103" t="s">
        <v>287</v>
      </c>
      <c r="C19" s="40">
        <f>IFERROR(INDEX(EOF!F$28:F$282,MATCH(A19,EOF!A$28:A$282,0)),"-")*INDEX('Price List'!C:C,MATCH(A19,'Price List'!A:A,0))</f>
        <v>0</v>
      </c>
      <c r="D19" s="41">
        <f>IFERROR(INDEX(EOF!E$28:E$282,MATCH(A19,EOF!A$28:A$282,0)),"-")/INDEX('Price List'!C:C,MATCH(A19,'Price List'!A:A,0))</f>
        <v>149.97</v>
      </c>
      <c r="E19" s="38">
        <v>0</v>
      </c>
    </row>
    <row r="20" spans="1:5" hidden="1" x14ac:dyDescent="0.25">
      <c r="A20" s="64" t="s">
        <v>364</v>
      </c>
      <c r="B20" s="103" t="s">
        <v>366</v>
      </c>
      <c r="C20" s="40">
        <f>IFERROR(INDEX(EOF!F$28:F$282,MATCH(A20,EOF!A$28:A$282,0)),"-")*INDEX('Price List'!C:C,MATCH(A20,'Price List'!A:A,0))</f>
        <v>0</v>
      </c>
      <c r="D20" s="41">
        <f>IFERROR(INDEX(EOF!E$28:E$282,MATCH(A20,EOF!A$28:A$282,0)),"-")/INDEX('Price List'!C:C,MATCH(A20,'Price List'!A:A,0))</f>
        <v>119.97</v>
      </c>
      <c r="E20" s="38">
        <v>0</v>
      </c>
    </row>
    <row r="21" spans="1:5" hidden="1" x14ac:dyDescent="0.25">
      <c r="A21" s="64" t="s">
        <v>486</v>
      </c>
      <c r="B21" s="103">
        <v>816332012785</v>
      </c>
      <c r="C21" s="40">
        <f>IFERROR(INDEX(EOF!F$28:F$282,MATCH(A21,EOF!A$28:A$282,0)),"-")*INDEX('Price List'!C:C,MATCH(A21,'Price List'!A:A,0))</f>
        <v>0</v>
      </c>
      <c r="D21" s="41">
        <f>IFERROR(INDEX(EOF!E$28:E$282,MATCH(A21,EOF!A$28:A$282,0)),"-")/INDEX('Price List'!C:C,MATCH(A21,'Price List'!A:A,0))</f>
        <v>59.97</v>
      </c>
      <c r="E21" s="38">
        <v>0</v>
      </c>
    </row>
    <row r="22" spans="1:5" hidden="1" x14ac:dyDescent="0.25">
      <c r="A22" s="64" t="s">
        <v>488</v>
      </c>
      <c r="B22" s="103">
        <v>816332013706</v>
      </c>
      <c r="C22" s="40">
        <f>IFERROR(INDEX(EOF!F$28:F$282,MATCH(A22,EOF!A$28:A$282,0)),"-")*INDEX('Price List'!C:C,MATCH(A22,'Price List'!A:A,0))</f>
        <v>0</v>
      </c>
      <c r="D22" s="41">
        <f>IFERROR(INDEX(EOF!E$28:E$282,MATCH(A22,EOF!A$28:A$282,0)),"-")/INDEX('Price List'!C:C,MATCH(A22,'Price List'!A:A,0))</f>
        <v>59.97</v>
      </c>
      <c r="E22" s="38">
        <v>0</v>
      </c>
    </row>
    <row r="23" spans="1:5" hidden="1" x14ac:dyDescent="0.25">
      <c r="A23" s="64" t="s">
        <v>490</v>
      </c>
      <c r="B23" s="103">
        <v>816332012808</v>
      </c>
      <c r="C23" s="40">
        <f>IFERROR(INDEX(EOF!F$28:F$282,MATCH(A23,EOF!A$28:A$282,0)),"-")*INDEX('Price List'!C:C,MATCH(A23,'Price List'!A:A,0))</f>
        <v>0</v>
      </c>
      <c r="D23" s="41">
        <f>IFERROR(INDEX(EOF!E$28:E$282,MATCH(A23,EOF!A$28:A$282,0)),"-")/INDEX('Price List'!C:C,MATCH(A23,'Price List'!A:A,0))</f>
        <v>29.97</v>
      </c>
      <c r="E23" s="38">
        <v>0</v>
      </c>
    </row>
    <row r="24" spans="1:5" hidden="1" x14ac:dyDescent="0.25">
      <c r="A24" s="64" t="s">
        <v>492</v>
      </c>
      <c r="B24" s="103">
        <v>816332012778</v>
      </c>
      <c r="C24" s="40">
        <f>IFERROR(INDEX(EOF!F$28:F$282,MATCH(A24,EOF!A$28:A$282,0)),"-")*INDEX('Price List'!C:C,MATCH(A24,'Price List'!A:A,0))</f>
        <v>0</v>
      </c>
      <c r="D24" s="41">
        <f>IFERROR(INDEX(EOF!E$28:E$282,MATCH(A24,EOF!A$28:A$282,0)),"-")/INDEX('Price List'!C:C,MATCH(A24,'Price List'!A:A,0))</f>
        <v>29.97</v>
      </c>
      <c r="E24" s="38">
        <v>0</v>
      </c>
    </row>
    <row r="25" spans="1:5" hidden="1" x14ac:dyDescent="0.25">
      <c r="A25" s="64" t="s">
        <v>322</v>
      </c>
      <c r="B25" s="103" t="s">
        <v>324</v>
      </c>
      <c r="C25" s="40">
        <f>IFERROR(INDEX(EOF!F$28:F$282,MATCH(A25,EOF!A$28:A$282,0)),"-")*INDEX('Price List'!C:C,MATCH(A25,'Price List'!A:A,0))</f>
        <v>0</v>
      </c>
      <c r="D25" s="41">
        <f>IFERROR(INDEX(EOF!E$28:E$282,MATCH(A25,EOF!A$28:A$282,0)),"-")/INDEX('Price List'!C:C,MATCH(A25,'Price List'!A:A,0))</f>
        <v>11.97</v>
      </c>
      <c r="E25" s="38">
        <v>0</v>
      </c>
    </row>
    <row r="26" spans="1:5" hidden="1" x14ac:dyDescent="0.25">
      <c r="A26" s="64" t="s">
        <v>320</v>
      </c>
      <c r="B26" s="103">
        <v>816332011115</v>
      </c>
      <c r="C26" s="40">
        <f>IFERROR(INDEX(EOF!F$28:F$282,MATCH(A26,EOF!A$28:A$282,0)),"-")*INDEX('Price List'!C:C,MATCH(A26,'Price List'!A:A,0))</f>
        <v>0</v>
      </c>
      <c r="D26" s="41">
        <f>IFERROR(INDEX(EOF!E$28:E$282,MATCH(A26,EOF!A$28:A$282,0)),"-")/INDEX('Price List'!C:C,MATCH(A26,'Price List'!A:A,0))</f>
        <v>11.97</v>
      </c>
      <c r="E26" s="38">
        <v>0</v>
      </c>
    </row>
    <row r="27" spans="1:5" hidden="1" x14ac:dyDescent="0.25">
      <c r="A27" s="64" t="s">
        <v>494</v>
      </c>
      <c r="B27" s="103" t="s">
        <v>415</v>
      </c>
      <c r="C27" s="40">
        <f>IFERROR(INDEX(EOF!F$28:F$282,MATCH(A27,EOF!A$28:A$282,0)),"-")*INDEX('Price List'!C:C,MATCH(A27,'Price List'!A:A,0))</f>
        <v>0</v>
      </c>
      <c r="D27" s="41">
        <f>IFERROR(INDEX(EOF!E$28:E$282,MATCH(A27,EOF!A$28:A$282,0)),"-")/INDEX('Price List'!C:C,MATCH(A27,'Price List'!A:A,0))</f>
        <v>11.97</v>
      </c>
      <c r="E27" s="38">
        <v>0</v>
      </c>
    </row>
    <row r="28" spans="1:5" hidden="1" x14ac:dyDescent="0.25">
      <c r="A28" s="55" t="s">
        <v>496</v>
      </c>
      <c r="B28" s="103">
        <v>816332013461</v>
      </c>
      <c r="C28" s="40">
        <f>IFERROR(INDEX(EOF!F$28:F$282,MATCH(A28,EOF!A$28:A$282,0)),"-")*INDEX('Price List'!C:C,MATCH(A28,'Price List'!A:A,0))</f>
        <v>0</v>
      </c>
      <c r="D28" s="41">
        <f>IFERROR(INDEX(EOF!E$28:E$282,MATCH(A28,EOF!A$28:A$282,0)),"-")/INDEX('Price List'!C:C,MATCH(A28,'Price List'!A:A,0))</f>
        <v>11.97</v>
      </c>
      <c r="E28" s="38">
        <v>0</v>
      </c>
    </row>
    <row r="29" spans="1:5" hidden="1" x14ac:dyDescent="0.25">
      <c r="A29" s="64"/>
      <c r="B29" s="103"/>
      <c r="C29" s="40"/>
      <c r="D29" s="41"/>
    </row>
    <row r="30" spans="1:5" hidden="1" x14ac:dyDescent="0.25">
      <c r="A30" s="64" t="s">
        <v>498</v>
      </c>
      <c r="B30" s="103">
        <v>816332012945</v>
      </c>
      <c r="C30" s="40">
        <f>IFERROR(INDEX(EOF!F$28:F$282,MATCH(A30,EOF!A$28:A$282,0)),"-")*INDEX('Price List'!C:C,MATCH(A30,'Price List'!A:A,0))</f>
        <v>0</v>
      </c>
      <c r="D30" s="41">
        <f>IFERROR(INDEX(EOF!E$28:E$282,MATCH(A30,EOF!A$28:A$282,0)),"-")/INDEX('Price List'!C:C,MATCH(A30,'Price List'!A:A,0))</f>
        <v>119.97</v>
      </c>
      <c r="E30" s="38">
        <v>0</v>
      </c>
    </row>
    <row r="31" spans="1:5" hidden="1" x14ac:dyDescent="0.25">
      <c r="A31" s="64" t="s">
        <v>500</v>
      </c>
      <c r="B31" s="103">
        <v>816332012952</v>
      </c>
      <c r="C31" s="40">
        <f>IFERROR(INDEX(EOF!F$28:F$282,MATCH(A31,EOF!A$28:A$282,0)),"-")*INDEX('Price List'!C:C,MATCH(A31,'Price List'!A:A,0))</f>
        <v>0</v>
      </c>
      <c r="D31" s="41">
        <f>IFERROR(INDEX(EOF!E$28:E$282,MATCH(A31,EOF!A$28:A$282,0)),"-")/INDEX('Price List'!C:C,MATCH(A31,'Price List'!A:A,0))</f>
        <v>119.97</v>
      </c>
      <c r="E31" s="38">
        <v>0</v>
      </c>
    </row>
    <row r="32" spans="1:5" hidden="1" x14ac:dyDescent="0.25">
      <c r="A32" s="64" t="s">
        <v>502</v>
      </c>
      <c r="B32" s="103">
        <v>816332013010</v>
      </c>
      <c r="C32" s="40">
        <f>IFERROR(INDEX(EOF!F$28:F$282,MATCH(A32,EOF!A$28:A$282,0)),"-")*INDEX('Price List'!C:C,MATCH(A32,'Price List'!A:A,0))</f>
        <v>0</v>
      </c>
      <c r="D32" s="41">
        <f>IFERROR(INDEX(EOF!E$28:E$282,MATCH(A32,EOF!A$28:A$282,0)),"-")/INDEX('Price List'!C:C,MATCH(A32,'Price List'!A:A,0))</f>
        <v>59.97</v>
      </c>
      <c r="E32" s="38">
        <v>0</v>
      </c>
    </row>
    <row r="33" spans="1:5" hidden="1" x14ac:dyDescent="0.25">
      <c r="A33" s="64" t="s">
        <v>49</v>
      </c>
      <c r="B33" s="103" t="s">
        <v>178</v>
      </c>
      <c r="C33" s="40">
        <f>IFERROR(INDEX(EOF!F$28:F$282,MATCH(A33,EOF!A$28:A$282,0)),"-")*INDEX('Price List'!C:C,MATCH(A33,'Price List'!A:A,0))</f>
        <v>0</v>
      </c>
      <c r="D33" s="41">
        <f>IFERROR(INDEX(EOF!E$28:E$282,MATCH(A33,EOF!A$28:A$282,0)),"-")/INDEX('Price List'!C:C,MATCH(A33,'Price List'!A:A,0))</f>
        <v>137.97</v>
      </c>
      <c r="E33" s="38">
        <v>0</v>
      </c>
    </row>
    <row r="34" spans="1:5" hidden="1" x14ac:dyDescent="0.25">
      <c r="A34" s="64" t="s">
        <v>51</v>
      </c>
      <c r="B34" s="103" t="s">
        <v>179</v>
      </c>
      <c r="C34" s="40">
        <f>IFERROR(INDEX(EOF!F$28:F$282,MATCH(A34,EOF!A$28:A$282,0)),"-")*INDEX('Price List'!C:C,MATCH(A34,'Price List'!A:A,0))</f>
        <v>0</v>
      </c>
      <c r="D34" s="41">
        <f>IFERROR(INDEX(EOF!E$28:E$282,MATCH(A34,EOF!A$28:A$282,0)),"-")/INDEX('Price List'!C:C,MATCH(A34,'Price List'!A:A,0))</f>
        <v>113.97</v>
      </c>
      <c r="E34" s="38">
        <v>0</v>
      </c>
    </row>
    <row r="35" spans="1:5" hidden="1" x14ac:dyDescent="0.25">
      <c r="A35" s="64" t="s">
        <v>56</v>
      </c>
      <c r="B35" s="103" t="s">
        <v>180</v>
      </c>
      <c r="C35" s="40">
        <f>IFERROR(INDEX(EOF!F$28:F$282,MATCH(A35,EOF!A$28:A$282,0)),"-")*INDEX('Price List'!C:C,MATCH(A35,'Price List'!A:A,0))</f>
        <v>0</v>
      </c>
      <c r="D35" s="41">
        <f>IFERROR(INDEX(EOF!E$28:E$282,MATCH(A35,EOF!A$28:A$282,0)),"-")/INDEX('Price List'!C:C,MATCH(A35,'Price List'!A:A,0))</f>
        <v>89.97</v>
      </c>
      <c r="E35" s="38">
        <v>0</v>
      </c>
    </row>
    <row r="36" spans="1:5" hidden="1" x14ac:dyDescent="0.25">
      <c r="A36" s="66" t="s">
        <v>53</v>
      </c>
      <c r="B36" s="103" t="s">
        <v>181</v>
      </c>
      <c r="C36" s="40">
        <f>IFERROR(INDEX(EOF!F$28:F$282,MATCH(A36,EOF!A$28:A$282,0)),"-")*INDEX('Price List'!C:C,MATCH(A36,'Price List'!A:A,0))</f>
        <v>0</v>
      </c>
      <c r="D36" s="41">
        <f>IFERROR(INDEX(EOF!E$28:E$282,MATCH(A36,EOF!A$28:A$282,0)),"-")/INDEX('Price List'!C:C,MATCH(A36,'Price List'!A:A,0))</f>
        <v>77.97</v>
      </c>
      <c r="E36" s="38">
        <v>0</v>
      </c>
    </row>
    <row r="37" spans="1:5" hidden="1" x14ac:dyDescent="0.25">
      <c r="A37" s="64" t="s">
        <v>57</v>
      </c>
      <c r="B37" s="103" t="s">
        <v>182</v>
      </c>
      <c r="C37" s="40">
        <f>IFERROR(INDEX(EOF!F$28:F$282,MATCH(A37,EOF!A$28:A$282,0)),"-")*INDEX('Price List'!C:C,MATCH(A37,'Price List'!A:A,0))</f>
        <v>0</v>
      </c>
      <c r="D37" s="41">
        <f>IFERROR(INDEX(EOF!E$28:E$282,MATCH(A37,EOF!A$28:A$282,0)),"-")/INDEX('Price List'!C:C,MATCH(A37,'Price List'!A:A,0))</f>
        <v>53.97</v>
      </c>
      <c r="E37" s="38">
        <v>0</v>
      </c>
    </row>
    <row r="38" spans="1:5" hidden="1" x14ac:dyDescent="0.25">
      <c r="A38" s="64" t="s">
        <v>115</v>
      </c>
      <c r="B38" s="103" t="s">
        <v>177</v>
      </c>
      <c r="C38" s="40">
        <f>IFERROR(INDEX(EOF!F$28:F$282,MATCH(A38,EOF!A$28:A$282,0)),"-")*INDEX('Price List'!C:C,MATCH(A38,'Price List'!A:A,0))</f>
        <v>0</v>
      </c>
      <c r="D38" s="41">
        <f>IFERROR(INDEX(EOF!E$28:E$282,MATCH(A38,EOF!A$28:A$282,0)),"-")/INDEX('Price List'!C:C,MATCH(A38,'Price List'!A:A,0))</f>
        <v>113.97</v>
      </c>
      <c r="E38" s="38">
        <v>0</v>
      </c>
    </row>
    <row r="39" spans="1:5" hidden="1" x14ac:dyDescent="0.25">
      <c r="A39" s="64" t="s">
        <v>288</v>
      </c>
      <c r="B39" s="103" t="s">
        <v>292</v>
      </c>
      <c r="C39" s="40">
        <f>IFERROR(INDEX(EOF!F$28:F$282,MATCH(A39,EOF!A$28:A$282,0)),"-")*INDEX('Price List'!C:C,MATCH(A39,'Price List'!A:A,0))</f>
        <v>0</v>
      </c>
      <c r="D39" s="41">
        <f>IFERROR(INDEX(EOF!E$28:E$282,MATCH(A39,EOF!A$28:A$282,0)),"-")/INDEX('Price List'!C:C,MATCH(A39,'Price List'!A:A,0))</f>
        <v>137.97</v>
      </c>
      <c r="E39" s="38">
        <v>0</v>
      </c>
    </row>
    <row r="40" spans="1:5" hidden="1" x14ac:dyDescent="0.25">
      <c r="A40" s="64" t="s">
        <v>504</v>
      </c>
      <c r="B40" s="103">
        <v>816332012938</v>
      </c>
      <c r="C40" s="40">
        <f>IFERROR(INDEX(EOF!F$28:F$282,MATCH(A40,EOF!A$28:A$282,0)),"-")*INDEX('Price List'!C:C,MATCH(A40,'Price List'!A:A,0))</f>
        <v>0</v>
      </c>
      <c r="D40" s="41">
        <f>IFERROR(INDEX(EOF!E$28:E$282,MATCH(A40,EOF!A$28:A$282,0)),"-")/INDEX('Price List'!C:C,MATCH(A40,'Price List'!A:A,0))</f>
        <v>89.97</v>
      </c>
      <c r="E40" s="38">
        <v>0</v>
      </c>
    </row>
    <row r="41" spans="1:5" hidden="1" x14ac:dyDescent="0.25">
      <c r="A41" s="64" t="s">
        <v>117</v>
      </c>
      <c r="B41" s="103" t="s">
        <v>183</v>
      </c>
      <c r="C41" s="40">
        <f>IFERROR(INDEX(EOF!F$28:F$282,MATCH(A41,EOF!A$28:A$282,0)),"-")*INDEX('Price List'!C:C,MATCH(A41,'Price List'!A:A,0))</f>
        <v>0</v>
      </c>
      <c r="D41" s="41">
        <f>IFERROR(INDEX(EOF!E$28:E$282,MATCH(A41,EOF!A$28:A$282,0)),"-")/INDEX('Price List'!C:C,MATCH(A41,'Price List'!A:A,0))</f>
        <v>59.97</v>
      </c>
      <c r="E41" s="38">
        <v>0</v>
      </c>
    </row>
    <row r="42" spans="1:5" hidden="1" x14ac:dyDescent="0.25">
      <c r="A42" s="64" t="s">
        <v>60</v>
      </c>
      <c r="B42" s="103" t="s">
        <v>184</v>
      </c>
      <c r="C42" s="40">
        <f>IFERROR(INDEX(EOF!F$28:F$282,MATCH(A42,EOF!A$28:A$282,0)),"-")*INDEX('Price List'!C:C,MATCH(A42,'Price List'!A:A,0))</f>
        <v>0</v>
      </c>
      <c r="D42" s="41">
        <f>IFERROR(INDEX(EOF!E$28:E$282,MATCH(A42,EOF!A$28:A$282,0)),"-")/INDEX('Price List'!C:C,MATCH(A42,'Price List'!A:A,0))</f>
        <v>59.97</v>
      </c>
      <c r="E42" s="38">
        <v>0</v>
      </c>
    </row>
    <row r="43" spans="1:5" hidden="1" x14ac:dyDescent="0.25">
      <c r="A43" s="64" t="s">
        <v>367</v>
      </c>
      <c r="B43" s="103">
        <v>816332012082</v>
      </c>
      <c r="C43" s="40">
        <f>IFERROR(INDEX(EOF!F$28:F$282,MATCH(A43,EOF!A$28:A$282,0)),"-")*INDEX('Price List'!C:C,MATCH(A43,'Price List'!A:A,0))</f>
        <v>0</v>
      </c>
      <c r="D43" s="41">
        <f>IFERROR(INDEX(EOF!E$28:E$282,MATCH(A43,EOF!A$28:A$282,0)),"-")/INDEX('Price List'!C:C,MATCH(A43,'Price List'!A:A,0))</f>
        <v>59.97</v>
      </c>
      <c r="E43" s="38">
        <v>0</v>
      </c>
    </row>
    <row r="44" spans="1:5" hidden="1" x14ac:dyDescent="0.25">
      <c r="A44" s="51" t="s">
        <v>290</v>
      </c>
      <c r="B44" s="103" t="s">
        <v>293</v>
      </c>
      <c r="C44" s="40">
        <f>IFERROR(INDEX(EOF!F$28:F$282,MATCH(A44,EOF!A$28:A$282,0)),"-")*INDEX('Price List'!C:C,MATCH(A44,'Price List'!A:A,0))</f>
        <v>0</v>
      </c>
      <c r="D44" s="41">
        <f>IFERROR(INDEX(EOF!E$28:E$282,MATCH(A44,EOF!A$28:A$282,0)),"-")/INDEX('Price List'!C:C,MATCH(A44,'Price List'!A:A,0))</f>
        <v>77.97</v>
      </c>
      <c r="E44" s="38">
        <v>0</v>
      </c>
    </row>
    <row r="45" spans="1:5" hidden="1" x14ac:dyDescent="0.25">
      <c r="A45" s="51" t="s">
        <v>66</v>
      </c>
      <c r="B45" s="103" t="s">
        <v>187</v>
      </c>
      <c r="C45" s="40">
        <f>IFERROR(INDEX(EOF!F$28:F$282,MATCH(A45,EOF!A$28:A$282,0)),"-")*INDEX('Price List'!C:C,MATCH(A45,'Price List'!A:A,0))</f>
        <v>0</v>
      </c>
      <c r="D45" s="41">
        <f>IFERROR(INDEX(EOF!E$28:E$282,MATCH(A45,EOF!A$28:A$282,0)),"-")/INDEX('Price List'!C:C,MATCH(A45,'Price List'!A:A,0))</f>
        <v>59.97</v>
      </c>
      <c r="E45" s="38">
        <v>0</v>
      </c>
    </row>
    <row r="46" spans="1:5" hidden="1" x14ac:dyDescent="0.25">
      <c r="A46" s="51" t="s">
        <v>61</v>
      </c>
      <c r="B46" s="103" t="s">
        <v>185</v>
      </c>
      <c r="C46" s="40">
        <f>IFERROR(INDEX(EOF!F$28:F$282,MATCH(A46,EOF!A$28:A$282,0)),"-")*INDEX('Price List'!C:C,MATCH(A46,'Price List'!A:A,0))</f>
        <v>0</v>
      </c>
      <c r="D46" s="41">
        <f>IFERROR(INDEX(EOF!E$28:E$282,MATCH(A46,EOF!A$28:A$282,0)),"-")/INDEX('Price List'!C:C,MATCH(A46,'Price List'!A:A,0))</f>
        <v>53.97</v>
      </c>
      <c r="E46" s="38">
        <v>0</v>
      </c>
    </row>
    <row r="47" spans="1:5" hidden="1" x14ac:dyDescent="0.25">
      <c r="A47" s="51" t="s">
        <v>119</v>
      </c>
      <c r="B47" s="103" t="s">
        <v>186</v>
      </c>
      <c r="C47" s="40">
        <f>IFERROR(INDEX(EOF!F$28:F$282,MATCH(A47,EOF!A$28:A$282,0)),"-")*INDEX('Price List'!C:C,MATCH(A47,'Price List'!A:A,0))</f>
        <v>0</v>
      </c>
      <c r="D47" s="41">
        <f>IFERROR(INDEX(EOF!E$28:E$282,MATCH(A47,EOF!A$28:A$282,0)),"-")/INDEX('Price List'!C:C,MATCH(A47,'Price List'!A:A,0))</f>
        <v>53.97</v>
      </c>
      <c r="E47" s="38">
        <v>0</v>
      </c>
    </row>
    <row r="48" spans="1:5" hidden="1" x14ac:dyDescent="0.25">
      <c r="A48" s="51" t="s">
        <v>67</v>
      </c>
      <c r="B48" s="103" t="s">
        <v>188</v>
      </c>
      <c r="C48" s="40">
        <f>IFERROR(INDEX(EOF!F$28:F$282,MATCH(A48,EOF!A$28:A$282,0)),"-")*INDEX('Price List'!C:C,MATCH(A48,'Price List'!A:A,0))</f>
        <v>0</v>
      </c>
      <c r="D48" s="41">
        <f>IFERROR(INDEX(EOF!E$28:E$282,MATCH(A48,EOF!A$28:A$282,0)),"-")/INDEX('Price List'!C:C,MATCH(A48,'Price List'!A:A,0))</f>
        <v>47.97</v>
      </c>
      <c r="E48" s="38">
        <v>0</v>
      </c>
    </row>
    <row r="49" spans="1:5" hidden="1" x14ac:dyDescent="0.25">
      <c r="A49" s="51" t="s">
        <v>506</v>
      </c>
      <c r="B49" s="103" t="s">
        <v>666</v>
      </c>
      <c r="C49" s="40">
        <f>IFERROR(INDEX(EOF!F$28:F$282,MATCH(A49,EOF!A$28:A$282,0)),"-")*INDEX('Price List'!C:C,MATCH(A49,'Price List'!A:A,0))</f>
        <v>0</v>
      </c>
      <c r="D49" s="41">
        <f>IFERROR(INDEX(EOF!E$28:E$282,MATCH(A49,EOF!A$28:A$282,0)),"-")/INDEX('Price List'!C:C,MATCH(A49,'Price List'!A:A,0))</f>
        <v>59.97</v>
      </c>
      <c r="E49" s="38">
        <v>0</v>
      </c>
    </row>
    <row r="50" spans="1:5" hidden="1" x14ac:dyDescent="0.25">
      <c r="A50" s="51" t="s">
        <v>63</v>
      </c>
      <c r="B50" s="103" t="s">
        <v>189</v>
      </c>
      <c r="C50" s="40">
        <f>IFERROR(INDEX(EOF!F$28:F$282,MATCH(A50,EOF!A$28:A$282,0)),"-")*INDEX('Price List'!C:C,MATCH(A50,'Price List'!A:A,0))</f>
        <v>0</v>
      </c>
      <c r="D50" s="41">
        <f>IFERROR(INDEX(EOF!E$28:E$282,MATCH(A50,EOF!A$28:A$282,0)),"-")/INDEX('Price List'!C:C,MATCH(A50,'Price List'!A:A,0))</f>
        <v>41.97</v>
      </c>
      <c r="E50" s="38">
        <v>0</v>
      </c>
    </row>
    <row r="51" spans="1:5" hidden="1" x14ac:dyDescent="0.25">
      <c r="A51" s="51" t="s">
        <v>369</v>
      </c>
      <c r="B51" s="103" t="s">
        <v>371</v>
      </c>
      <c r="C51" s="40">
        <f>IFERROR(INDEX(EOF!F$28:F$282,MATCH(A51,EOF!A$28:A$282,0)),"-")*INDEX('Price List'!C:C,MATCH(A51,'Price List'!A:A,0))</f>
        <v>0</v>
      </c>
      <c r="D51" s="41">
        <f>IFERROR(INDEX(EOF!E$28:E$282,MATCH(A51,EOF!A$28:A$282,0)),"-")/INDEX('Price List'!C:C,MATCH(A51,'Price List'!A:A,0))</f>
        <v>29.97</v>
      </c>
      <c r="E51" s="38">
        <v>0</v>
      </c>
    </row>
    <row r="52" spans="1:5" hidden="1" x14ac:dyDescent="0.25">
      <c r="A52" s="51" t="s">
        <v>372</v>
      </c>
      <c r="B52" s="103" t="s">
        <v>374</v>
      </c>
      <c r="C52" s="40">
        <f>IFERROR(INDEX(EOF!F$28:F$282,MATCH(A52,EOF!A$28:A$282,0)),"-")*INDEX('Price List'!C:C,MATCH(A52,'Price List'!A:A,0))</f>
        <v>0</v>
      </c>
      <c r="D52" s="41">
        <f>IFERROR(INDEX(EOF!E$28:E$282,MATCH(A52,EOF!A$28:A$282,0)),"-")/INDEX('Price List'!C:C,MATCH(A52,'Price List'!A:A,0))</f>
        <v>89.97</v>
      </c>
      <c r="E52" s="38">
        <v>0</v>
      </c>
    </row>
    <row r="53" spans="1:5" hidden="1" x14ac:dyDescent="0.25">
      <c r="A53" s="51" t="s">
        <v>69</v>
      </c>
      <c r="B53" s="103" t="s">
        <v>190</v>
      </c>
      <c r="C53" s="40">
        <f>IFERROR(INDEX(EOF!F$28:F$282,MATCH(A53,EOF!A$28:A$282,0)),"-")*INDEX('Price List'!C:C,MATCH(A53,'Price List'!A:A,0))</f>
        <v>0</v>
      </c>
      <c r="D53" s="41">
        <f>IFERROR(INDEX(EOF!E$28:E$282,MATCH(A53,EOF!A$28:A$282,0)),"-")/INDEX('Price List'!C:C,MATCH(A53,'Price List'!A:A,0))</f>
        <v>29.97</v>
      </c>
      <c r="E53" s="38">
        <v>0</v>
      </c>
    </row>
    <row r="54" spans="1:5" hidden="1" x14ac:dyDescent="0.25">
      <c r="A54" s="51" t="s">
        <v>508</v>
      </c>
      <c r="B54" s="103">
        <v>816332013652</v>
      </c>
      <c r="C54" s="40">
        <f>IFERROR(INDEX(EOF!F$28:F$282,MATCH(A54,EOF!A$28:A$282,0)),"-")*INDEX('Price List'!C:C,MATCH(A54,'Price List'!A:A,0))</f>
        <v>0</v>
      </c>
      <c r="D54" s="41">
        <f>IFERROR(INDEX(EOF!E$28:E$282,MATCH(A54,EOF!A$28:A$282,0)),"-")/INDEX('Price List'!C:C,MATCH(A54,'Price List'!A:A,0))</f>
        <v>29.97</v>
      </c>
      <c r="E54" s="38">
        <v>0</v>
      </c>
    </row>
    <row r="55" spans="1:5" hidden="1" x14ac:dyDescent="0.25">
      <c r="A55" s="51"/>
      <c r="B55" s="103"/>
      <c r="C55" s="40"/>
      <c r="D55" s="41"/>
    </row>
    <row r="56" spans="1:5" hidden="1" x14ac:dyDescent="0.25">
      <c r="A56" s="51" t="s">
        <v>510</v>
      </c>
      <c r="B56" s="103" t="s">
        <v>667</v>
      </c>
      <c r="C56" s="40">
        <f>IFERROR(INDEX(EOF!F$28:F$282,MATCH(A56,EOF!A$28:A$282,0)),"-")*INDEX('Price List'!C:C,MATCH(A56,'Price List'!A:A,0))</f>
        <v>0</v>
      </c>
      <c r="D56" s="41">
        <f>IFERROR(INDEX(EOF!E$28:E$282,MATCH(A56,EOF!A$28:A$282,0)),"-")/INDEX('Price List'!C:C,MATCH(A56,'Price List'!A:A,0))</f>
        <v>113.97</v>
      </c>
      <c r="E56" s="38">
        <v>0</v>
      </c>
    </row>
    <row r="57" spans="1:5" hidden="1" x14ac:dyDescent="0.25">
      <c r="A57" s="51" t="s">
        <v>512</v>
      </c>
      <c r="B57" s="103">
        <v>816332013256</v>
      </c>
      <c r="C57" s="40">
        <f>IFERROR(INDEX(EOF!F$28:F$282,MATCH(A57,EOF!A$28:A$282,0)),"-")*INDEX('Price List'!C:C,MATCH(A57,'Price List'!A:A,0))</f>
        <v>0</v>
      </c>
      <c r="D57" s="41">
        <f>IFERROR(INDEX(EOF!E$28:E$282,MATCH(A57,EOF!A$28:A$282,0)),"-")/INDEX('Price List'!C:C,MATCH(A57,'Price List'!A:A,0))</f>
        <v>95.97</v>
      </c>
      <c r="E57" s="38">
        <v>0</v>
      </c>
    </row>
    <row r="58" spans="1:5" hidden="1" x14ac:dyDescent="0.25">
      <c r="A58" s="51" t="s">
        <v>514</v>
      </c>
      <c r="B58" s="103">
        <v>816332013140</v>
      </c>
      <c r="C58" s="40">
        <f>IFERROR(INDEX(EOF!F$28:F$282,MATCH(A58,EOF!A$28:A$282,0)),"-")*INDEX('Price List'!C:C,MATCH(A58,'Price List'!A:A,0))</f>
        <v>0</v>
      </c>
      <c r="D58" s="41">
        <f>IFERROR(INDEX(EOF!E$28:E$282,MATCH(A58,EOF!A$28:A$282,0)),"-")/INDEX('Price List'!C:C,MATCH(A58,'Price List'!A:A,0))</f>
        <v>59.97</v>
      </c>
      <c r="E58" s="38">
        <v>0</v>
      </c>
    </row>
    <row r="59" spans="1:5" hidden="1" x14ac:dyDescent="0.25">
      <c r="A59" s="51" t="s">
        <v>516</v>
      </c>
      <c r="B59" s="103">
        <v>816332013171</v>
      </c>
      <c r="C59" s="40">
        <f>IFERROR(INDEX(EOF!F$28:F$282,MATCH(A59,EOF!A$28:A$282,0)),"-")*INDEX('Price List'!C:C,MATCH(A59,'Price List'!A:A,0))</f>
        <v>0</v>
      </c>
      <c r="D59" s="41">
        <f>IFERROR(INDEX(EOF!E$28:E$282,MATCH(A59,EOF!A$28:A$282,0)),"-")/INDEX('Price List'!C:C,MATCH(A59,'Price List'!A:A,0))</f>
        <v>119.97</v>
      </c>
      <c r="E59" s="38">
        <v>0</v>
      </c>
    </row>
    <row r="60" spans="1:5" hidden="1" x14ac:dyDescent="0.25">
      <c r="A60" s="51" t="s">
        <v>518</v>
      </c>
      <c r="B60" s="103">
        <v>816332013157</v>
      </c>
      <c r="C60" s="40">
        <f>IFERROR(INDEX(EOF!F$28:F$282,MATCH(A60,EOF!A$28:A$282,0)),"-")*INDEX('Price List'!C:C,MATCH(A60,'Price List'!A:A,0))</f>
        <v>0</v>
      </c>
      <c r="D60" s="41">
        <f>IFERROR(INDEX(EOF!E$28:E$282,MATCH(A60,EOF!A$28:A$282,0)),"-")/INDEX('Price List'!C:C,MATCH(A60,'Price List'!A:A,0))</f>
        <v>113.97</v>
      </c>
      <c r="E60" s="38">
        <v>0</v>
      </c>
    </row>
    <row r="61" spans="1:5" hidden="1" x14ac:dyDescent="0.25">
      <c r="A61" s="51" t="s">
        <v>520</v>
      </c>
      <c r="B61" s="103">
        <v>816332013195</v>
      </c>
      <c r="C61" s="40">
        <f>IFERROR(INDEX(EOF!F$28:F$282,MATCH(A61,EOF!A$28:A$282,0)),"-")*INDEX('Price List'!C:C,MATCH(A61,'Price List'!A:A,0))</f>
        <v>0</v>
      </c>
      <c r="D61" s="41">
        <f>IFERROR(INDEX(EOF!E$28:E$282,MATCH(A61,EOF!A$28:A$282,0)),"-")/INDEX('Price List'!C:C,MATCH(A61,'Price List'!A:A,0))</f>
        <v>113.97</v>
      </c>
      <c r="E61" s="38">
        <v>0</v>
      </c>
    </row>
    <row r="62" spans="1:5" hidden="1" x14ac:dyDescent="0.25">
      <c r="A62" s="51" t="s">
        <v>522</v>
      </c>
      <c r="B62" s="103">
        <v>816332013218</v>
      </c>
      <c r="C62" s="40">
        <f>IFERROR(INDEX(EOF!F$28:F$282,MATCH(A62,EOF!A$28:A$282,0)),"-")*INDEX('Price List'!C:C,MATCH(A62,'Price List'!A:A,0))</f>
        <v>0</v>
      </c>
      <c r="D62" s="41">
        <f>IFERROR(INDEX(EOF!E$28:E$282,MATCH(A62,EOF!A$28:A$282,0)),"-")/INDEX('Price List'!C:C,MATCH(A62,'Price List'!A:A,0))</f>
        <v>29.97</v>
      </c>
      <c r="E62" s="38">
        <v>0</v>
      </c>
    </row>
    <row r="63" spans="1:5" hidden="1" x14ac:dyDescent="0.25">
      <c r="A63" s="51" t="s">
        <v>524</v>
      </c>
      <c r="B63" s="103">
        <v>816332013133</v>
      </c>
      <c r="C63" s="40">
        <f>IFERROR(INDEX(EOF!F$28:F$282,MATCH(A63,EOF!A$28:A$282,0)),"-")*INDEX('Price List'!C:C,MATCH(A63,'Price List'!A:A,0))</f>
        <v>0</v>
      </c>
      <c r="D63" s="41">
        <f>IFERROR(INDEX(EOF!E$28:E$282,MATCH(A63,EOF!A$28:A$282,0)),"-")/INDEX('Price List'!C:C,MATCH(A63,'Price List'!A:A,0))</f>
        <v>71.97</v>
      </c>
      <c r="E63" s="38">
        <v>0</v>
      </c>
    </row>
    <row r="64" spans="1:5" hidden="1" x14ac:dyDescent="0.25">
      <c r="A64" s="51" t="s">
        <v>526</v>
      </c>
      <c r="B64" s="103">
        <v>816332013225</v>
      </c>
      <c r="C64" s="40">
        <f>IFERROR(INDEX(EOF!F$28:F$282,MATCH(A64,EOF!A$28:A$282,0)),"-")*INDEX('Price List'!C:C,MATCH(A64,'Price List'!A:A,0))</f>
        <v>0</v>
      </c>
      <c r="D64" s="41">
        <f>IFERROR(INDEX(EOF!E$28:E$282,MATCH(A64,EOF!A$28:A$282,0)),"-")/INDEX('Price List'!C:C,MATCH(A64,'Price List'!A:A,0))</f>
        <v>59.97</v>
      </c>
      <c r="E64" s="38">
        <v>0</v>
      </c>
    </row>
    <row r="65" spans="1:5" hidden="1" x14ac:dyDescent="0.25">
      <c r="A65" s="51" t="s">
        <v>528</v>
      </c>
      <c r="B65" s="103">
        <v>816332013263</v>
      </c>
      <c r="C65" s="40">
        <f>IFERROR(INDEX(EOF!F$28:F$282,MATCH(A65,EOF!A$28:A$282,0)),"-")*INDEX('Price List'!C:C,MATCH(A65,'Price List'!A:A,0))</f>
        <v>0</v>
      </c>
      <c r="D65" s="41">
        <f>IFERROR(INDEX(EOF!E$28:E$282,MATCH(A65,EOF!A$28:A$282,0)),"-")/INDEX('Price List'!C:C,MATCH(A65,'Price List'!A:A,0))</f>
        <v>83.97</v>
      </c>
      <c r="E65" s="38">
        <v>0</v>
      </c>
    </row>
    <row r="66" spans="1:5" hidden="1" x14ac:dyDescent="0.25">
      <c r="A66" s="51" t="s">
        <v>530</v>
      </c>
      <c r="B66" s="103">
        <v>816332013201</v>
      </c>
      <c r="C66" s="40">
        <f>IFERROR(INDEX(EOF!F$28:F$282,MATCH(A66,EOF!A$28:A$282,0)),"-")*INDEX('Price List'!C:C,MATCH(A66,'Price List'!A:A,0))</f>
        <v>0</v>
      </c>
      <c r="D66" s="41">
        <f>IFERROR(INDEX(EOF!E$28:E$282,MATCH(A66,EOF!A$28:A$282,0)),"-")/INDEX('Price List'!C:C,MATCH(A66,'Price List'!A:A,0))</f>
        <v>11.97</v>
      </c>
      <c r="E66" s="38">
        <v>0</v>
      </c>
    </row>
    <row r="67" spans="1:5" hidden="1" x14ac:dyDescent="0.25">
      <c r="A67" s="51" t="s">
        <v>532</v>
      </c>
      <c r="B67" s="103">
        <v>816332013270</v>
      </c>
      <c r="C67" s="40">
        <f>IFERROR(INDEX(EOF!F$28:F$282,MATCH(A67,EOF!A$28:A$282,0)),"-")*INDEX('Price List'!C:C,MATCH(A67,'Price List'!A:A,0))</f>
        <v>0</v>
      </c>
      <c r="D67" s="41">
        <f>IFERROR(INDEX(EOF!E$28:E$282,MATCH(A67,EOF!A$28:A$282,0)),"-")/INDEX('Price List'!C:C,MATCH(A67,'Price List'!A:A,0))</f>
        <v>7.77</v>
      </c>
      <c r="E67" s="38">
        <v>0</v>
      </c>
    </row>
    <row r="68" spans="1:5" hidden="1" x14ac:dyDescent="0.25">
      <c r="A68" s="51"/>
      <c r="B68" s="103"/>
      <c r="C68" s="40"/>
      <c r="D68" s="41"/>
    </row>
    <row r="69" spans="1:5" hidden="1" x14ac:dyDescent="0.25">
      <c r="A69" s="55" t="s">
        <v>302</v>
      </c>
      <c r="B69" s="103" t="s">
        <v>306</v>
      </c>
      <c r="C69" s="40">
        <f>IFERROR(INDEX(EOF!F$28:F$282,MATCH(A69,EOF!A$28:A$282,0)),"-")*INDEX('Price List'!C:C,MATCH(A69,'Price List'!A:A,0))</f>
        <v>0</v>
      </c>
      <c r="D69" s="41">
        <f>IFERROR(INDEX(EOF!E$28:E$282,MATCH(A69,EOF!A$28:A$282,0)),"-")/INDEX('Price List'!C:C,MATCH(A69,'Price List'!A:A,0))</f>
        <v>167.97</v>
      </c>
      <c r="E69" s="38">
        <v>0</v>
      </c>
    </row>
    <row r="70" spans="1:5" hidden="1" x14ac:dyDescent="0.25">
      <c r="A70" s="55" t="s">
        <v>304</v>
      </c>
      <c r="B70" s="103" t="s">
        <v>307</v>
      </c>
      <c r="C70" s="40">
        <f>IFERROR(INDEX(EOF!F$28:F$282,MATCH(A70,EOF!A$28:A$282,0)),"-")*INDEX('Price List'!C:C,MATCH(A70,'Price List'!A:A,0))</f>
        <v>0</v>
      </c>
      <c r="D70" s="41">
        <f>IFERROR(INDEX(EOF!E$28:E$282,MATCH(A70,EOF!A$28:A$282,0)),"-")/INDEX('Price List'!C:C,MATCH(A70,'Price List'!A:A,0))</f>
        <v>239.97</v>
      </c>
      <c r="E70" s="38">
        <v>0</v>
      </c>
    </row>
    <row r="71" spans="1:5" hidden="1" x14ac:dyDescent="0.25">
      <c r="A71" s="51"/>
      <c r="B71" s="103"/>
      <c r="C71" s="40"/>
      <c r="D71" s="41"/>
      <c r="E71" s="38">
        <v>0</v>
      </c>
    </row>
    <row r="72" spans="1:5" hidden="1" x14ac:dyDescent="0.25">
      <c r="A72" s="64" t="s">
        <v>375</v>
      </c>
      <c r="B72" s="103" t="s">
        <v>377</v>
      </c>
      <c r="C72" s="40">
        <f>IFERROR(INDEX(EOF!F$28:F$282,MATCH(A72,EOF!A$28:A$282,0)),"-")*INDEX('Price List'!C:C,MATCH(A72,'Price List'!A:A,0))</f>
        <v>0</v>
      </c>
      <c r="D72" s="41">
        <f>IFERROR(INDEX(EOF!E$28:E$282,MATCH(A72,EOF!A$28:A$282,0)),"-")/INDEX('Price List'!C:C,MATCH(A72,'Price List'!A:A,0))</f>
        <v>89.97</v>
      </c>
      <c r="E72" s="38">
        <v>0</v>
      </c>
    </row>
    <row r="73" spans="1:5" hidden="1" x14ac:dyDescent="0.25">
      <c r="A73" s="64" t="s">
        <v>296</v>
      </c>
      <c r="B73" s="103" t="s">
        <v>301</v>
      </c>
      <c r="C73" s="40">
        <f>IFERROR(INDEX(EOF!F$28:F$282,MATCH(A73,EOF!A$28:A$282,0)),"-")*INDEX('Price List'!C:C,MATCH(A73,'Price List'!A:A,0))</f>
        <v>0</v>
      </c>
      <c r="D73" s="41">
        <f>IFERROR(INDEX(EOF!E$28:E$282,MATCH(A73,EOF!A$28:A$282,0)),"-")/INDEX('Price List'!C:C,MATCH(A73,'Price List'!A:A,0))</f>
        <v>35.97</v>
      </c>
      <c r="E73" s="38">
        <v>0</v>
      </c>
    </row>
    <row r="74" spans="1:5" hidden="1" x14ac:dyDescent="0.25">
      <c r="A74" s="64" t="s">
        <v>71</v>
      </c>
      <c r="B74" s="103" t="s">
        <v>191</v>
      </c>
      <c r="C74" s="40">
        <f>IFERROR(INDEX(EOF!F$28:F$282,MATCH(A74,EOF!A$28:A$282,0)),"-")*INDEX('Price List'!C:C,MATCH(A74,'Price List'!A:A,0))</f>
        <v>0</v>
      </c>
      <c r="D74" s="41">
        <f>IFERROR(INDEX(EOF!E$28:E$282,MATCH(A74,EOF!A$28:A$282,0)),"-")/INDEX('Price List'!C:C,MATCH(A74,'Price List'!A:A,0))</f>
        <v>101.97</v>
      </c>
      <c r="E74" s="38">
        <v>0</v>
      </c>
    </row>
    <row r="75" spans="1:5" hidden="1" x14ac:dyDescent="0.25">
      <c r="A75" s="64" t="s">
        <v>294</v>
      </c>
      <c r="B75" s="103" t="s">
        <v>300</v>
      </c>
      <c r="C75" s="40">
        <f>IFERROR(INDEX(EOF!F$28:F$282,MATCH(A75,EOF!A$28:A$282,0)),"-")*INDEX('Price List'!C:C,MATCH(A75,'Price List'!A:A,0))</f>
        <v>0</v>
      </c>
      <c r="D75" s="41">
        <f>IFERROR(INDEX(EOF!E$28:E$282,MATCH(A75,EOF!A$28:A$282,0)),"-")/INDEX('Price List'!C:C,MATCH(A75,'Price List'!A:A,0))</f>
        <v>107.97</v>
      </c>
      <c r="E75" s="38">
        <v>0</v>
      </c>
    </row>
    <row r="76" spans="1:5" hidden="1" x14ac:dyDescent="0.25">
      <c r="A76" s="64" t="s">
        <v>298</v>
      </c>
      <c r="B76" s="103">
        <v>816332011207</v>
      </c>
      <c r="C76" s="40">
        <f>IFERROR(INDEX(EOF!F$28:F$282,MATCH(A76,EOF!A$28:A$282,0)),"-")*INDEX('Price List'!C:C,MATCH(A76,'Price List'!A:A,0))</f>
        <v>0</v>
      </c>
      <c r="D76" s="41">
        <f>IFERROR(INDEX(EOF!E$28:E$282,MATCH(A76,EOF!A$28:A$282,0)),"-")/INDEX('Price List'!C:C,MATCH(A76,'Price List'!A:A,0))</f>
        <v>113.97</v>
      </c>
      <c r="E76" s="38">
        <v>0</v>
      </c>
    </row>
    <row r="77" spans="1:5" hidden="1" x14ac:dyDescent="0.25">
      <c r="A77" s="64" t="s">
        <v>534</v>
      </c>
      <c r="B77" s="103" t="s">
        <v>192</v>
      </c>
      <c r="C77" s="40">
        <f>IFERROR(INDEX(EOF!F$28:F$282,MATCH(A77,EOF!A$28:A$282,0)),"-")*INDEX('Price List'!C:C,MATCH(A77,'Price List'!A:A,0))</f>
        <v>0</v>
      </c>
      <c r="D77" s="41">
        <f>IFERROR(INDEX(EOF!E$28:E$282,MATCH(A77,EOF!A$28:A$282,0)),"-")/INDEX('Price List'!C:C,MATCH(A77,'Price List'!A:A,0))</f>
        <v>131.97</v>
      </c>
      <c r="E77" s="38">
        <v>0</v>
      </c>
    </row>
    <row r="78" spans="1:5" hidden="1" x14ac:dyDescent="0.25">
      <c r="A78" s="64" t="s">
        <v>536</v>
      </c>
      <c r="B78" s="103">
        <v>816332013119</v>
      </c>
      <c r="C78" s="40">
        <f>IFERROR(INDEX(EOF!F$28:F$282,MATCH(A78,EOF!A$28:A$282,0)),"-")*INDEX('Price List'!C:C,MATCH(A78,'Price List'!A:A,0))</f>
        <v>0</v>
      </c>
      <c r="D78" s="41">
        <f>IFERROR(INDEX(EOF!E$28:E$282,MATCH(A78,EOF!A$28:A$282,0)),"-")/INDEX('Price List'!C:C,MATCH(A78,'Price List'!A:A,0))</f>
        <v>119.97</v>
      </c>
      <c r="E78" s="38">
        <v>0</v>
      </c>
    </row>
    <row r="79" spans="1:5" hidden="1" x14ac:dyDescent="0.25">
      <c r="A79" s="64" t="s">
        <v>538</v>
      </c>
      <c r="B79" s="103">
        <v>816332013126</v>
      </c>
      <c r="C79" s="40">
        <f>IFERROR(INDEX(EOF!F$28:F$282,MATCH(A79,EOF!A$28:A$282,0)),"-")*INDEX('Price List'!C:C,MATCH(A79,'Price List'!A:A,0))</f>
        <v>0</v>
      </c>
      <c r="D79" s="41">
        <f>IFERROR(INDEX(EOF!E$28:E$282,MATCH(A79,EOF!A$28:A$282,0)),"-")/INDEX('Price List'!C:C,MATCH(A79,'Price List'!A:A,0))</f>
        <v>149.97</v>
      </c>
      <c r="E79" s="38">
        <v>0</v>
      </c>
    </row>
    <row r="80" spans="1:5" hidden="1" x14ac:dyDescent="0.25">
      <c r="A80" s="64" t="s">
        <v>540</v>
      </c>
      <c r="B80" s="103">
        <v>816332012884</v>
      </c>
      <c r="C80" s="40">
        <f>IFERROR(INDEX(EOF!F$28:F$282,MATCH(A80,EOF!A$28:A$282,0)),"-")*INDEX('Price List'!C:C,MATCH(A80,'Price List'!A:A,0))</f>
        <v>0</v>
      </c>
      <c r="D80" s="41">
        <f>IFERROR(INDEX(EOF!E$28:E$282,MATCH(A80,EOF!A$28:A$282,0)),"-")/INDEX('Price List'!C:C,MATCH(A80,'Price List'!A:A,0))</f>
        <v>59.97</v>
      </c>
      <c r="E80" s="38">
        <v>0</v>
      </c>
    </row>
    <row r="81" spans="1:5" hidden="1" x14ac:dyDescent="0.25">
      <c r="A81" s="64" t="s">
        <v>542</v>
      </c>
      <c r="B81" s="103">
        <v>816332012815</v>
      </c>
      <c r="C81" s="40">
        <f>IFERROR(INDEX(EOF!F$28:F$282,MATCH(A81,EOF!A$28:A$282,0)),"-")*INDEX('Price List'!C:C,MATCH(A81,'Price List'!A:A,0))</f>
        <v>0</v>
      </c>
      <c r="D81" s="41">
        <f>IFERROR(INDEX(EOF!E$28:E$282,MATCH(A81,EOF!A$28:A$282,0)),"-")/INDEX('Price List'!C:C,MATCH(A81,'Price List'!A:A,0))</f>
        <v>59.97</v>
      </c>
      <c r="E81" s="38">
        <v>0</v>
      </c>
    </row>
    <row r="82" spans="1:5" hidden="1" x14ac:dyDescent="0.25">
      <c r="A82" s="65" t="s">
        <v>544</v>
      </c>
      <c r="B82" s="103">
        <v>816332012877</v>
      </c>
      <c r="C82" s="40">
        <f>IFERROR(INDEX(EOF!F$28:F$282,MATCH(A82,EOF!A$28:A$282,0)),"-")*INDEX('Price List'!C:C,MATCH(A82,'Price List'!A:A,0))</f>
        <v>0</v>
      </c>
      <c r="D82" s="41">
        <f>IFERROR(INDEX(EOF!E$28:E$282,MATCH(A82,EOF!A$28:A$282,0)),"-")/INDEX('Price List'!C:C,MATCH(A82,'Price List'!A:A,0))</f>
        <v>35.97</v>
      </c>
      <c r="E82" s="38">
        <v>0</v>
      </c>
    </row>
    <row r="83" spans="1:5" hidden="1" x14ac:dyDescent="0.25">
      <c r="A83" s="63" t="s">
        <v>546</v>
      </c>
      <c r="B83" s="103">
        <v>816332012860</v>
      </c>
      <c r="C83" s="40">
        <f>IFERROR(INDEX(EOF!F$28:F$282,MATCH(A83,EOF!A$28:A$282,0)),"-")*INDEX('Price List'!C:C,MATCH(A83,'Price List'!A:A,0))</f>
        <v>0</v>
      </c>
      <c r="D83" s="41">
        <f>IFERROR(INDEX(EOF!E$28:E$282,MATCH(A83,EOF!A$28:A$282,0)),"-")/INDEX('Price List'!C:C,MATCH(A83,'Price List'!A:A,0))</f>
        <v>20.97</v>
      </c>
      <c r="E83" s="38">
        <v>0</v>
      </c>
    </row>
    <row r="84" spans="1:5" hidden="1" x14ac:dyDescent="0.25">
      <c r="A84" s="63" t="s">
        <v>73</v>
      </c>
      <c r="B84" s="103" t="s">
        <v>193</v>
      </c>
      <c r="C84" s="40">
        <f>IFERROR(INDEX(EOF!F$28:F$282,MATCH(A84,EOF!A$28:A$282,0)),"-")*INDEX('Price List'!C:C,MATCH(A84,'Price List'!A:A,0))</f>
        <v>0</v>
      </c>
      <c r="D84" s="41">
        <f>IFERROR(INDEX(EOF!E$28:E$282,MATCH(A84,EOF!A$28:A$282,0)),"-")/INDEX('Price List'!C:C,MATCH(A84,'Price List'!A:A,0))</f>
        <v>107.97</v>
      </c>
      <c r="E84" s="38">
        <v>0</v>
      </c>
    </row>
    <row r="85" spans="1:5" hidden="1" x14ac:dyDescent="0.25">
      <c r="A85" s="53" t="s">
        <v>75</v>
      </c>
      <c r="B85" s="103" t="s">
        <v>194</v>
      </c>
      <c r="C85" s="40">
        <f>IFERROR(INDEX(EOF!F$28:F$282,MATCH(A85,EOF!A$28:A$282,0)),"-")*INDEX('Price List'!C:C,MATCH(A85,'Price List'!A:A,0))</f>
        <v>0</v>
      </c>
      <c r="D85" s="41">
        <f>IFERROR(INDEX(EOF!E$28:E$282,MATCH(A85,EOF!A$28:A$282,0)),"-")/INDEX('Price List'!C:C,MATCH(A85,'Price List'!A:A,0))</f>
        <v>53.97</v>
      </c>
      <c r="E85" s="38">
        <v>0</v>
      </c>
    </row>
    <row r="86" spans="1:5" hidden="1" x14ac:dyDescent="0.25">
      <c r="A86" s="64"/>
      <c r="B86" s="103"/>
      <c r="C86" s="40"/>
      <c r="D86" s="41"/>
    </row>
    <row r="87" spans="1:5" hidden="1" x14ac:dyDescent="0.25">
      <c r="A87" s="63" t="s">
        <v>83</v>
      </c>
      <c r="B87" s="103" t="s">
        <v>198</v>
      </c>
      <c r="C87" s="40">
        <f>IFERROR(INDEX(EOF!F$28:F$282,MATCH(A87,EOF!A$28:A$282,0)),"-")*INDEX('Price List'!C:C,MATCH(A87,'Price List'!A:A,0))</f>
        <v>0</v>
      </c>
      <c r="D87" s="41">
        <f>IFERROR(INDEX(EOF!E$28:E$282,MATCH(A87,EOF!A$28:A$282,0)),"-")/INDEX('Price List'!C:C,MATCH(A87,'Price List'!A:A,0))</f>
        <v>9.57</v>
      </c>
      <c r="E87" s="38">
        <v>0</v>
      </c>
    </row>
    <row r="88" spans="1:5" hidden="1" x14ac:dyDescent="0.25">
      <c r="A88" s="64" t="s">
        <v>84</v>
      </c>
      <c r="B88" s="103" t="s">
        <v>199</v>
      </c>
      <c r="C88" s="40">
        <f>IFERROR(INDEX(EOF!F$28:F$282,MATCH(A88,EOF!A$28:A$282,0)),"-")*INDEX('Price List'!C:C,MATCH(A88,'Price List'!A:A,0))</f>
        <v>0</v>
      </c>
      <c r="D88" s="41">
        <f>IFERROR(INDEX(EOF!E$28:E$282,MATCH(A88,EOF!A$28:A$282,0)),"-")/INDEX('Price List'!C:C,MATCH(A88,'Price List'!A:A,0))</f>
        <v>11.37</v>
      </c>
      <c r="E88" s="38">
        <v>0</v>
      </c>
    </row>
    <row r="89" spans="1:5" hidden="1" x14ac:dyDescent="0.25">
      <c r="A89" s="64" t="s">
        <v>378</v>
      </c>
      <c r="B89" s="103" t="s">
        <v>380</v>
      </c>
      <c r="C89" s="40">
        <f>IFERROR(INDEX(EOF!F$28:F$282,MATCH(A89,EOF!A$28:A$282,0)),"-")*INDEX('Price List'!C:C,MATCH(A89,'Price List'!A:A,0))</f>
        <v>0</v>
      </c>
      <c r="D89" s="41">
        <f>IFERROR(INDEX(EOF!E$28:E$282,MATCH(A89,EOF!A$28:A$282,0)),"-")/INDEX('Price List'!C:C,MATCH(A89,'Price List'!A:A,0))</f>
        <v>11.37</v>
      </c>
      <c r="E89" s="38">
        <v>0</v>
      </c>
    </row>
    <row r="90" spans="1:5" hidden="1" x14ac:dyDescent="0.25">
      <c r="A90" s="64" t="s">
        <v>85</v>
      </c>
      <c r="B90" s="103" t="s">
        <v>200</v>
      </c>
      <c r="C90" s="40">
        <f>IFERROR(INDEX(EOF!F$28:F$282,MATCH(A90,EOF!A$28:A$282,0)),"-")*INDEX('Price List'!C:C,MATCH(A90,'Price List'!A:A,0))</f>
        <v>0</v>
      </c>
      <c r="D90" s="41">
        <f>IFERROR(INDEX(EOF!E$28:E$282,MATCH(A90,EOF!A$28:A$282,0)),"-")/INDEX('Price List'!C:C,MATCH(A90,'Price List'!A:A,0))</f>
        <v>13.77</v>
      </c>
      <c r="E90" s="38">
        <v>0</v>
      </c>
    </row>
    <row r="91" spans="1:5" hidden="1" x14ac:dyDescent="0.25">
      <c r="A91" s="64" t="s">
        <v>381</v>
      </c>
      <c r="B91" s="103">
        <v>816332010996</v>
      </c>
      <c r="C91" s="40">
        <f>IFERROR(INDEX(EOF!F$28:F$282,MATCH(A91,EOF!A$28:A$282,0)),"-")*INDEX('Price List'!C:C,MATCH(A91,'Price List'!A:A,0))</f>
        <v>0</v>
      </c>
      <c r="D91" s="41">
        <f>IFERROR(INDEX(EOF!E$28:E$282,MATCH(A91,EOF!A$28:A$282,0)),"-")/INDEX('Price List'!C:C,MATCH(A91,'Price List'!A:A,0))</f>
        <v>13.77</v>
      </c>
      <c r="E91" s="38">
        <v>0</v>
      </c>
    </row>
    <row r="92" spans="1:5" hidden="1" x14ac:dyDescent="0.25">
      <c r="A92" s="64" t="s">
        <v>124</v>
      </c>
      <c r="B92" s="103" t="s">
        <v>201</v>
      </c>
      <c r="C92" s="40">
        <f>IFERROR(INDEX(EOF!F$28:F$282,MATCH(A92,EOF!A$28:A$282,0)),"-")*INDEX('Price List'!C:C,MATCH(A92,'Price List'!A:A,0))</f>
        <v>0</v>
      </c>
      <c r="D92" s="41">
        <f>IFERROR(INDEX(EOF!E$28:E$282,MATCH(A92,EOF!A$28:A$282,0)),"-")/INDEX('Price List'!C:C,MATCH(A92,'Price List'!A:A,0))</f>
        <v>17.97</v>
      </c>
      <c r="E92" s="38">
        <v>0</v>
      </c>
    </row>
    <row r="93" spans="1:5" hidden="1" x14ac:dyDescent="0.25">
      <c r="A93" s="64" t="s">
        <v>383</v>
      </c>
      <c r="B93" s="103" t="s">
        <v>385</v>
      </c>
      <c r="C93" s="40">
        <f>IFERROR(INDEX(EOF!F$28:F$282,MATCH(A93,EOF!A$28:A$282,0)),"-")*INDEX('Price List'!C:C,MATCH(A93,'Price List'!A:A,0))</f>
        <v>0</v>
      </c>
      <c r="D93" s="41">
        <f>IFERROR(INDEX(EOF!E$28:E$282,MATCH(A93,EOF!A$28:A$282,0)),"-")/INDEX('Price List'!C:C,MATCH(A93,'Price List'!A:A,0))</f>
        <v>137.97</v>
      </c>
      <c r="E93" s="38">
        <v>0</v>
      </c>
    </row>
    <row r="94" spans="1:5" hidden="1" x14ac:dyDescent="0.25">
      <c r="A94" s="63" t="s">
        <v>310</v>
      </c>
      <c r="B94" s="103" t="s">
        <v>313</v>
      </c>
      <c r="C94" s="40">
        <f>IFERROR(INDEX(EOF!F$28:F$282,MATCH(A94,EOF!A$28:A$282,0)),"-")*INDEX('Price List'!C:C,MATCH(A94,'Price List'!A:A,0))</f>
        <v>0</v>
      </c>
      <c r="D94" s="41">
        <f>IFERROR(INDEX(EOF!E$28:E$282,MATCH(A94,EOF!A$28:A$282,0)),"-")/INDEX('Price List'!C:C,MATCH(A94,'Price List'!A:A,0))</f>
        <v>107.97</v>
      </c>
      <c r="E94" s="38">
        <v>0</v>
      </c>
    </row>
    <row r="95" spans="1:5" hidden="1" x14ac:dyDescent="0.25">
      <c r="A95" s="51" t="s">
        <v>308</v>
      </c>
      <c r="B95" s="103" t="s">
        <v>312</v>
      </c>
      <c r="C95" s="40">
        <f>IFERROR(INDEX(EOF!F$28:F$282,MATCH(A95,EOF!A$28:A$282,0)),"-")*INDEX('Price List'!C:C,MATCH(A95,'Price List'!A:A,0))</f>
        <v>0</v>
      </c>
      <c r="D95" s="41">
        <f>IFERROR(INDEX(EOF!E$28:E$282,MATCH(A95,EOF!A$28:A$282,0)),"-")/INDEX('Price List'!C:C,MATCH(A95,'Price List'!A:A,0))</f>
        <v>101.97</v>
      </c>
      <c r="E95" s="38">
        <v>0</v>
      </c>
    </row>
    <row r="96" spans="1:5" hidden="1" x14ac:dyDescent="0.25">
      <c r="A96" s="51" t="s">
        <v>94</v>
      </c>
      <c r="B96" s="103" t="s">
        <v>204</v>
      </c>
      <c r="C96" s="40">
        <f>IFERROR(INDEX(EOF!F$28:F$282,MATCH(A96,EOF!A$28:A$282,0)),"-")*INDEX('Price List'!C:C,MATCH(A96,'Price List'!A:A,0))</f>
        <v>0</v>
      </c>
      <c r="D96" s="41">
        <f>IFERROR(INDEX(EOF!E$28:E$282,MATCH(A96,EOF!A$28:A$282,0)),"-")/INDEX('Price List'!C:C,MATCH(A96,'Price List'!A:A,0))</f>
        <v>75.569999999999993</v>
      </c>
      <c r="E96" s="38">
        <v>0</v>
      </c>
    </row>
    <row r="97" spans="1:5" hidden="1" x14ac:dyDescent="0.25">
      <c r="A97" s="51" t="s">
        <v>96</v>
      </c>
      <c r="B97" s="103" t="s">
        <v>205</v>
      </c>
      <c r="C97" s="40">
        <f>IFERROR(INDEX(EOF!F$28:F$282,MATCH(A97,EOF!A$28:A$282,0)),"-")*INDEX('Price List'!C:C,MATCH(A97,'Price List'!A:A,0))</f>
        <v>0</v>
      </c>
      <c r="D97" s="41">
        <f>IFERROR(INDEX(EOF!E$28:E$282,MATCH(A97,EOF!A$28:A$282,0)),"-")/INDEX('Price List'!C:C,MATCH(A97,'Price List'!A:A,0))</f>
        <v>75.569999999999993</v>
      </c>
      <c r="E97" s="38">
        <v>0</v>
      </c>
    </row>
    <row r="98" spans="1:5" hidden="1" x14ac:dyDescent="0.25">
      <c r="A98" s="51" t="s">
        <v>97</v>
      </c>
      <c r="B98" s="103" t="s">
        <v>206</v>
      </c>
      <c r="C98" s="40">
        <f>IFERROR(INDEX(EOF!F$28:F$282,MATCH(A98,EOF!A$28:A$282,0)),"-")*INDEX('Price List'!C:C,MATCH(A98,'Price List'!A:A,0))</f>
        <v>0</v>
      </c>
      <c r="D98" s="41">
        <f>IFERROR(INDEX(EOF!E$28:E$282,MATCH(A98,EOF!A$28:A$282,0)),"-")/INDEX('Price List'!C:C,MATCH(A98,'Price List'!A:A,0))</f>
        <v>75.569999999999993</v>
      </c>
      <c r="E98" s="38">
        <v>0</v>
      </c>
    </row>
    <row r="99" spans="1:5" hidden="1" x14ac:dyDescent="0.25">
      <c r="A99" s="51" t="s">
        <v>98</v>
      </c>
      <c r="B99" s="103" t="s">
        <v>207</v>
      </c>
      <c r="C99" s="40">
        <f>IFERROR(INDEX(EOF!F$28:F$282,MATCH(A99,EOF!A$28:A$282,0)),"-")*INDEX('Price List'!C:C,MATCH(A99,'Price List'!A:A,0))</f>
        <v>0</v>
      </c>
      <c r="D99" s="41">
        <f>IFERROR(INDEX(EOF!E$28:E$282,MATCH(A99,EOF!A$28:A$282,0)),"-")/INDEX('Price List'!C:C,MATCH(A99,'Price List'!A:A,0))</f>
        <v>75.569999999999993</v>
      </c>
      <c r="E99" s="38">
        <v>0</v>
      </c>
    </row>
    <row r="100" spans="1:5" hidden="1" x14ac:dyDescent="0.25">
      <c r="A100" s="51" t="s">
        <v>251</v>
      </c>
      <c r="B100" s="103" t="s">
        <v>253</v>
      </c>
      <c r="C100" s="40">
        <f>IFERROR(INDEX(EOF!F$28:F$282,MATCH(A100,EOF!A$28:A$282,0)),"-")*INDEX('Price List'!C:C,MATCH(A100,'Price List'!A:A,0))</f>
        <v>0</v>
      </c>
      <c r="D100" s="41">
        <f>IFERROR(INDEX(EOF!E$28:E$282,MATCH(A100,EOF!A$28:A$282,0)),"-")/INDEX('Price List'!C:C,MATCH(A100,'Price List'!A:A,0))</f>
        <v>89.97</v>
      </c>
      <c r="E100" s="38">
        <v>0</v>
      </c>
    </row>
    <row r="101" spans="1:5" hidden="1" x14ac:dyDescent="0.25">
      <c r="A101" s="51" t="s">
        <v>254</v>
      </c>
      <c r="B101" s="103" t="s">
        <v>256</v>
      </c>
      <c r="C101" s="40">
        <f>IFERROR(INDEX(EOF!F$28:F$282,MATCH(A101,EOF!A$28:A$282,0)),"-")*INDEX('Price List'!C:C,MATCH(A101,'Price List'!A:A,0))</f>
        <v>0</v>
      </c>
      <c r="D101" s="41">
        <f>IFERROR(INDEX(EOF!E$28:E$282,MATCH(A101,EOF!A$28:A$282,0)),"-")/INDEX('Price List'!C:C,MATCH(A101,'Price List'!A:A,0))</f>
        <v>89.97</v>
      </c>
      <c r="E101" s="38">
        <v>0</v>
      </c>
    </row>
    <row r="102" spans="1:5" hidden="1" x14ac:dyDescent="0.25">
      <c r="A102" s="51" t="s">
        <v>101</v>
      </c>
      <c r="B102" s="103" t="s">
        <v>208</v>
      </c>
      <c r="C102" s="40">
        <f>IFERROR(INDEX(EOF!F$28:F$282,MATCH(A102,EOF!A$28:A$282,0)),"-")*INDEX('Price List'!C:C,MATCH(A102,'Price List'!A:A,0))</f>
        <v>0</v>
      </c>
      <c r="D102" s="41">
        <f>IFERROR(INDEX(EOF!E$28:E$282,MATCH(A102,EOF!A$28:A$282,0)),"-")/INDEX('Price List'!C:C,MATCH(A102,'Price List'!A:A,0))</f>
        <v>95.97</v>
      </c>
      <c r="E102" s="38">
        <v>0</v>
      </c>
    </row>
    <row r="103" spans="1:5" hidden="1" x14ac:dyDescent="0.25">
      <c r="A103" s="51" t="s">
        <v>104</v>
      </c>
      <c r="B103" s="103" t="s">
        <v>209</v>
      </c>
      <c r="C103" s="40">
        <f>IFERROR(INDEX(EOF!F$28:F$282,MATCH(A103,EOF!A$28:A$282,0)),"-")*INDEX('Price List'!C:C,MATCH(A103,'Price List'!A:A,0))</f>
        <v>0</v>
      </c>
      <c r="D103" s="41">
        <f>IFERROR(INDEX(EOF!E$28:E$282,MATCH(A103,EOF!A$28:A$282,0)),"-")/INDEX('Price List'!C:C,MATCH(A103,'Price List'!A:A,0))</f>
        <v>95.97</v>
      </c>
      <c r="E103" s="38">
        <v>0</v>
      </c>
    </row>
    <row r="104" spans="1:5" hidden="1" x14ac:dyDescent="0.25">
      <c r="A104" s="51" t="s">
        <v>548</v>
      </c>
      <c r="B104" s="103" t="s">
        <v>668</v>
      </c>
      <c r="C104" s="40">
        <f>IFERROR(INDEX(EOF!F$28:F$282,MATCH(A104,EOF!A$28:A$282,0)),"-")*INDEX('Price List'!C:C,MATCH(A104,'Price List'!A:A,0))</f>
        <v>0</v>
      </c>
      <c r="D104" s="41">
        <f>IFERROR(INDEX(EOF!E$28:E$282,MATCH(A104,EOF!A$28:A$282,0)),"-")/INDEX('Price List'!C:C,MATCH(A104,'Price List'!A:A,0))</f>
        <v>95.97</v>
      </c>
      <c r="E104" s="38">
        <v>0</v>
      </c>
    </row>
    <row r="105" spans="1:5" hidden="1" x14ac:dyDescent="0.25">
      <c r="A105" s="51" t="s">
        <v>476</v>
      </c>
      <c r="B105" s="103" t="s">
        <v>210</v>
      </c>
      <c r="C105" s="40">
        <f>IFERROR(INDEX(EOF!F$28:F$282,MATCH(A105,EOF!A$28:A$282,0)),"-")*INDEX('Price List'!C:C,MATCH(A105,'Price List'!A:A,0))</f>
        <v>0</v>
      </c>
      <c r="D105" s="41">
        <f>IFERROR(INDEX(EOF!E$28:E$282,MATCH(A105,EOF!A$28:A$282,0)),"-")/INDEX('Price List'!C:C,MATCH(A105,'Price List'!A:A,0))</f>
        <v>113.97</v>
      </c>
      <c r="E105" s="38">
        <v>0</v>
      </c>
    </row>
    <row r="106" spans="1:5" hidden="1" x14ac:dyDescent="0.25">
      <c r="A106" s="51" t="s">
        <v>106</v>
      </c>
      <c r="B106" s="103" t="s">
        <v>211</v>
      </c>
      <c r="C106" s="40">
        <f>IFERROR(INDEX(EOF!F$28:F$282,MATCH(A106,EOF!A$28:A$282,0)),"-")*INDEX('Price List'!C:C,MATCH(A106,'Price List'!A:A,0))</f>
        <v>0</v>
      </c>
      <c r="D106" s="41">
        <f>IFERROR(INDEX(EOF!E$28:E$282,MATCH(A106,EOF!A$28:A$282,0)),"-")/INDEX('Price List'!C:C,MATCH(A106,'Price List'!A:A,0))</f>
        <v>119.97</v>
      </c>
      <c r="E106" s="38">
        <v>0</v>
      </c>
    </row>
    <row r="107" spans="1:5" hidden="1" x14ac:dyDescent="0.25">
      <c r="A107" s="51" t="s">
        <v>550</v>
      </c>
      <c r="B107" s="103">
        <v>816332012969</v>
      </c>
      <c r="C107" s="40">
        <f>IFERROR(INDEX(EOF!F$28:F$282,MATCH(A107,EOF!A$28:A$282,0)),"-")*INDEX('Price List'!C:C,MATCH(A107,'Price List'!A:A,0))</f>
        <v>0</v>
      </c>
      <c r="D107" s="41">
        <f>IFERROR(INDEX(EOF!E$28:E$282,MATCH(A107,EOF!A$28:A$282,0)),"-")/INDEX('Price List'!C:C,MATCH(A107,'Price List'!A:A,0))</f>
        <v>119.97</v>
      </c>
      <c r="E107" s="38">
        <v>0</v>
      </c>
    </row>
    <row r="108" spans="1:5" hidden="1" x14ac:dyDescent="0.25">
      <c r="A108" s="51" t="s">
        <v>108</v>
      </c>
      <c r="B108" s="103" t="s">
        <v>212</v>
      </c>
      <c r="C108" s="40">
        <f>IFERROR(INDEX(EOF!F$28:F$282,MATCH(A108,EOF!A$28:A$282,0)),"-")*INDEX('Price List'!C:C,MATCH(A108,'Price List'!A:A,0))</f>
        <v>0</v>
      </c>
      <c r="D108" s="41">
        <f>IFERROR(INDEX(EOF!E$28:E$282,MATCH(A108,EOF!A$28:A$282,0)),"-")/INDEX('Price List'!C:C,MATCH(A108,'Price List'!A:A,0))</f>
        <v>131.97</v>
      </c>
      <c r="E108" s="38">
        <v>0</v>
      </c>
    </row>
    <row r="109" spans="1:5" hidden="1" x14ac:dyDescent="0.25">
      <c r="A109" s="51" t="s">
        <v>110</v>
      </c>
      <c r="B109" s="103" t="s">
        <v>213</v>
      </c>
      <c r="C109" s="40">
        <f>IFERROR(INDEX(EOF!F$28:F$282,MATCH(A109,EOF!A$28:A$282,0)),"-")*INDEX('Price List'!C:C,MATCH(A109,'Price List'!A:A,0))</f>
        <v>0</v>
      </c>
      <c r="D109" s="41">
        <f>IFERROR(INDEX(EOF!E$28:E$282,MATCH(A109,EOF!A$28:A$282,0)),"-")/INDEX('Price List'!C:C,MATCH(A109,'Price List'!A:A,0))</f>
        <v>131.97</v>
      </c>
      <c r="E109" s="38">
        <v>0</v>
      </c>
    </row>
    <row r="110" spans="1:5" hidden="1" x14ac:dyDescent="0.25">
      <c r="A110" s="51" t="s">
        <v>552</v>
      </c>
      <c r="B110" s="103">
        <v>816332012990</v>
      </c>
      <c r="C110" s="40">
        <f>IFERROR(INDEX(EOF!F$28:F$282,MATCH(A110,EOF!A$28:A$282,0)),"-")*INDEX('Price List'!C:C,MATCH(A110,'Price List'!A:A,0))</f>
        <v>0</v>
      </c>
      <c r="D110" s="41">
        <f>IFERROR(INDEX(EOF!E$28:E$282,MATCH(A110,EOF!A$28:A$282,0)),"-")/INDEX('Price List'!C:C,MATCH(A110,'Price List'!A:A,0))</f>
        <v>137.97</v>
      </c>
      <c r="E110" s="38">
        <v>0</v>
      </c>
    </row>
    <row r="111" spans="1:5" hidden="1" x14ac:dyDescent="0.25">
      <c r="A111" s="55" t="s">
        <v>112</v>
      </c>
      <c r="B111" s="103" t="s">
        <v>214</v>
      </c>
      <c r="C111" s="40">
        <f>IFERROR(INDEX(EOF!F$28:F$282,MATCH(A111,EOF!A$28:A$282,0)),"-")*INDEX('Price List'!C:C,MATCH(A111,'Price List'!A:A,0))</f>
        <v>0</v>
      </c>
      <c r="D111" s="41">
        <f>IFERROR(INDEX(EOF!E$28:E$282,MATCH(A111,EOF!A$28:A$282,0)),"-")/INDEX('Price List'!C:C,MATCH(A111,'Price List'!A:A,0))</f>
        <v>143.97</v>
      </c>
      <c r="E111" s="38">
        <v>0</v>
      </c>
    </row>
    <row r="112" spans="1:5" hidden="1" x14ac:dyDescent="0.25">
      <c r="A112" s="55" t="s">
        <v>554</v>
      </c>
      <c r="B112" s="103">
        <v>816332012983</v>
      </c>
      <c r="C112" s="40">
        <f>IFERROR(INDEX(EOF!F$28:F$282,MATCH(A112,EOF!A$28:A$282,0)),"-")*INDEX('Price List'!C:C,MATCH(A112,'Price List'!A:A,0))</f>
        <v>0</v>
      </c>
      <c r="D112" s="41">
        <f>IFERROR(INDEX(EOF!E$28:E$282,MATCH(A112,EOF!A$28:A$282,0)),"-")/INDEX('Price List'!C:C,MATCH(A112,'Price List'!A:A,0))</f>
        <v>143.97</v>
      </c>
      <c r="E112" s="38">
        <v>0</v>
      </c>
    </row>
    <row r="113" spans="1:5" hidden="1" x14ac:dyDescent="0.25">
      <c r="A113" s="66"/>
      <c r="B113" s="103"/>
      <c r="C113" s="40"/>
      <c r="D113" s="41"/>
    </row>
    <row r="114" spans="1:5" hidden="1" x14ac:dyDescent="0.25">
      <c r="A114" s="55" t="s">
        <v>314</v>
      </c>
      <c r="B114" s="103" t="s">
        <v>318</v>
      </c>
      <c r="C114" s="40">
        <f>IFERROR(INDEX(EOF!F$28:F$282,MATCH(A114,EOF!A$28:A$282,0)),"-")*INDEX('Price List'!C:C,MATCH(A114,'Price List'!A:A,0))</f>
        <v>0</v>
      </c>
      <c r="D114" s="41">
        <f>IFERROR(INDEX(EOF!E$28:E$282,MATCH(A114,EOF!A$28:A$282,0)),"-")/INDEX('Price List'!C:C,MATCH(A114,'Price List'!A:A,0))</f>
        <v>17.97</v>
      </c>
      <c r="E114" s="38">
        <v>0</v>
      </c>
    </row>
    <row r="115" spans="1:5" hidden="1" x14ac:dyDescent="0.25">
      <c r="A115" s="66" t="s">
        <v>556</v>
      </c>
      <c r="B115" s="103">
        <v>816332012839</v>
      </c>
      <c r="C115" s="40">
        <f>IFERROR(INDEX(EOF!F$28:F$282,MATCH(A115,EOF!A$28:A$282,0)),"-")*INDEX('Price List'!C:C,MATCH(A115,'Price List'!A:A,0))</f>
        <v>0</v>
      </c>
      <c r="D115" s="41">
        <f>IFERROR(INDEX(EOF!E$28:E$282,MATCH(A115,EOF!A$28:A$282,0)),"-")/INDEX('Price List'!C:C,MATCH(A115,'Price List'!A:A,0))</f>
        <v>17.97</v>
      </c>
      <c r="E115" s="38">
        <v>0</v>
      </c>
    </row>
    <row r="116" spans="1:5" hidden="1" x14ac:dyDescent="0.25">
      <c r="A116" s="66" t="s">
        <v>90</v>
      </c>
      <c r="B116" s="103" t="s">
        <v>202</v>
      </c>
      <c r="C116" s="40">
        <f>IFERROR(INDEX(EOF!F$28:F$282,MATCH(A116,EOF!A$28:A$282,0)),"-")*INDEX('Price List'!C:C,MATCH(A116,'Price List'!A:A,0))</f>
        <v>0</v>
      </c>
      <c r="D116" s="41">
        <f>IFERROR(INDEX(EOF!E$28:E$282,MATCH(A116,EOF!A$28:A$282,0)),"-")/INDEX('Price List'!C:C,MATCH(A116,'Price List'!A:A,0))</f>
        <v>17.97</v>
      </c>
      <c r="E116" s="38">
        <v>0</v>
      </c>
    </row>
    <row r="117" spans="1:5" hidden="1" x14ac:dyDescent="0.25">
      <c r="A117" s="66" t="s">
        <v>93</v>
      </c>
      <c r="B117" s="103" t="s">
        <v>203</v>
      </c>
      <c r="C117" s="40">
        <f>IFERROR(INDEX(EOF!F$28:F$282,MATCH(A117,EOF!A$28:A$282,0)),"-")*INDEX('Price List'!C:C,MATCH(A117,'Price List'!A:A,0))</f>
        <v>0</v>
      </c>
      <c r="D117" s="41">
        <f>IFERROR(INDEX(EOF!E$28:E$282,MATCH(A117,EOF!A$28:A$282,0)),"-")/INDEX('Price List'!C:C,MATCH(A117,'Price List'!A:A,0))</f>
        <v>2.48</v>
      </c>
      <c r="E117" s="38">
        <v>0</v>
      </c>
    </row>
    <row r="118" spans="1:5" hidden="1" x14ac:dyDescent="0.25">
      <c r="A118" s="66" t="s">
        <v>126</v>
      </c>
      <c r="B118" s="103" t="s">
        <v>215</v>
      </c>
      <c r="C118" s="40">
        <f>IFERROR(INDEX(EOF!F$28:F$282,MATCH(A118,EOF!A$28:A$282,0)),"-")*INDEX('Price List'!C:C,MATCH(A118,'Price List'!A:A,0))</f>
        <v>0</v>
      </c>
      <c r="D118" s="41">
        <f>IFERROR(INDEX(EOF!E$28:E$282,MATCH(A118,EOF!A$28:A$282,0)),"-")/INDEX('Price List'!C:C,MATCH(A118,'Price List'!A:A,0))</f>
        <v>11.97</v>
      </c>
      <c r="E118" s="38">
        <v>0</v>
      </c>
    </row>
    <row r="119" spans="1:5" hidden="1" x14ac:dyDescent="0.25">
      <c r="A119" s="69" t="s">
        <v>316</v>
      </c>
      <c r="B119" s="103" t="s">
        <v>319</v>
      </c>
      <c r="C119" s="40">
        <f>IFERROR(INDEX(EOF!F$28:F$282,MATCH(A119,EOF!A$28:A$282,0)),"-")*INDEX('Price List'!C:C,MATCH(A119,'Price List'!A:A,0))</f>
        <v>0</v>
      </c>
      <c r="D119" s="41">
        <f>IFERROR(INDEX(EOF!E$28:E$282,MATCH(A119,EOF!A$28:A$282,0)),"-")/INDEX('Price List'!C:C,MATCH(A119,'Price List'!A:A,0))</f>
        <v>17.97</v>
      </c>
      <c r="E119" s="38">
        <v>0</v>
      </c>
    </row>
    <row r="120" spans="1:5" hidden="1" x14ac:dyDescent="0.25">
      <c r="A120" s="66" t="s">
        <v>128</v>
      </c>
      <c r="B120" s="103" t="s">
        <v>216</v>
      </c>
      <c r="C120" s="40">
        <f>IFERROR(INDEX(EOF!F$28:F$282,MATCH(A120,EOF!A$28:A$282,0)),"-")*INDEX('Price List'!C:C,MATCH(A120,'Price List'!A:A,0))</f>
        <v>0</v>
      </c>
      <c r="D120" s="41">
        <f>IFERROR(INDEX(EOF!E$28:E$282,MATCH(A120,EOF!A$28:A$282,0)),"-")/INDEX('Price List'!C:C,MATCH(A120,'Price List'!A:A,0))</f>
        <v>11.37</v>
      </c>
      <c r="E120" s="38">
        <v>0</v>
      </c>
    </row>
    <row r="121" spans="1:5" hidden="1" x14ac:dyDescent="0.25">
      <c r="A121" s="63" t="s">
        <v>130</v>
      </c>
      <c r="B121" s="103" t="s">
        <v>217</v>
      </c>
      <c r="C121" s="40">
        <f>IFERROR(INDEX(EOF!F$28:F$282,MATCH(A121,EOF!A$28:A$282,0)),"-")*INDEX('Price List'!C:C,MATCH(A121,'Price List'!A:A,0))</f>
        <v>0</v>
      </c>
      <c r="D121" s="41">
        <f>IFERROR(INDEX(EOF!E$28:E$282,MATCH(A121,EOF!A$28:A$282,0)),"-")/INDEX('Price List'!C:C,MATCH(A121,'Price List'!A:A,0))</f>
        <v>11.37</v>
      </c>
      <c r="E121" s="38">
        <v>0</v>
      </c>
    </row>
    <row r="122" spans="1:5" hidden="1" x14ac:dyDescent="0.25">
      <c r="A122" s="69" t="s">
        <v>132</v>
      </c>
      <c r="B122" s="103" t="s">
        <v>218</v>
      </c>
      <c r="C122" s="40">
        <f>IFERROR(INDEX(EOF!F$28:F$282,MATCH(A122,EOF!A$28:A$282,0)),"-")*INDEX('Price List'!C:C,MATCH(A122,'Price List'!A:A,0))</f>
        <v>0</v>
      </c>
      <c r="D122" s="41">
        <f>IFERROR(INDEX(EOF!E$28:E$282,MATCH(A122,EOF!A$28:A$282,0)),"-")/INDEX('Price List'!C:C,MATCH(A122,'Price List'!A:A,0))</f>
        <v>11.37</v>
      </c>
      <c r="E122" s="38">
        <v>0</v>
      </c>
    </row>
    <row r="123" spans="1:5" hidden="1" x14ac:dyDescent="0.25">
      <c r="A123" s="64" t="s">
        <v>134</v>
      </c>
      <c r="B123" s="103" t="s">
        <v>219</v>
      </c>
      <c r="C123" s="40">
        <f>IFERROR(INDEX(EOF!F$28:F$282,MATCH(A123,EOF!A$28:A$282,0)),"-")*INDEX('Price List'!C:C,MATCH(A123,'Price List'!A:A,0))</f>
        <v>0</v>
      </c>
      <c r="D123" s="41">
        <f>IFERROR(INDEX(EOF!E$28:E$282,MATCH(A123,EOF!A$28:A$282,0)),"-")/INDEX('Price List'!C:C,MATCH(A123,'Price List'!A:A,0))</f>
        <v>11.37</v>
      </c>
      <c r="E123" s="38">
        <v>0</v>
      </c>
    </row>
    <row r="124" spans="1:5" hidden="1" x14ac:dyDescent="0.25">
      <c r="A124" s="64" t="s">
        <v>142</v>
      </c>
      <c r="B124" s="103" t="s">
        <v>223</v>
      </c>
      <c r="C124" s="40">
        <f>IFERROR(INDEX(EOF!F$28:F$282,MATCH(A124,EOF!A$28:A$282,0)),"-")*INDEX('Price List'!C:C,MATCH(A124,'Price List'!A:A,0))</f>
        <v>0</v>
      </c>
      <c r="D124" s="41">
        <f>IFERROR(INDEX(EOF!E$28:E$282,MATCH(A124,EOF!A$28:A$282,0)),"-")/INDEX('Price List'!C:C,MATCH(A124,'Price List'!A:A,0))</f>
        <v>5.97</v>
      </c>
      <c r="E124" s="38">
        <v>0</v>
      </c>
    </row>
    <row r="125" spans="1:5" hidden="1" x14ac:dyDescent="0.25">
      <c r="A125" s="64" t="s">
        <v>136</v>
      </c>
      <c r="B125" s="103" t="s">
        <v>220</v>
      </c>
      <c r="C125" s="40">
        <f>IFERROR(INDEX(EOF!F$28:F$282,MATCH(A125,EOF!A$28:A$282,0)),"-")*INDEX('Price List'!C:C,MATCH(A125,'Price List'!A:A,0))</f>
        <v>0</v>
      </c>
      <c r="D125" s="41">
        <f>IFERROR(INDEX(EOF!E$28:E$282,MATCH(A125,EOF!A$28:A$282,0)),"-")/INDEX('Price List'!C:C,MATCH(A125,'Price List'!A:A,0))</f>
        <v>5.37</v>
      </c>
      <c r="E125" s="38">
        <v>0</v>
      </c>
    </row>
    <row r="126" spans="1:5" hidden="1" x14ac:dyDescent="0.25">
      <c r="A126" s="64" t="s">
        <v>140</v>
      </c>
      <c r="B126" s="103" t="s">
        <v>222</v>
      </c>
      <c r="C126" s="40">
        <f>IFERROR(INDEX(EOF!F$28:F$282,MATCH(A126,EOF!A$28:A$282,0)),"-")*INDEX('Price List'!C:C,MATCH(A126,'Price List'!A:A,0))</f>
        <v>0</v>
      </c>
      <c r="D126" s="41">
        <f>IFERROR(INDEX(EOF!E$28:E$282,MATCH(A126,EOF!A$28:A$282,0)),"-")/INDEX('Price List'!C:C,MATCH(A126,'Price List'!A:A,0))</f>
        <v>7.77</v>
      </c>
      <c r="E126" s="38">
        <v>0</v>
      </c>
    </row>
    <row r="127" spans="1:5" hidden="1" x14ac:dyDescent="0.25">
      <c r="A127" s="64" t="s">
        <v>407</v>
      </c>
      <c r="B127" s="103" t="s">
        <v>409</v>
      </c>
      <c r="C127" s="40">
        <f>IFERROR(INDEX(EOF!F$28:F$282,MATCH(A127,EOF!A$28:A$282,0)),"-")*INDEX('Price List'!C:C,MATCH(A127,'Price List'!A:A,0))</f>
        <v>0</v>
      </c>
      <c r="D127" s="41">
        <f>IFERROR(INDEX(EOF!E$28:E$282,MATCH(A127,EOF!A$28:A$282,0)),"-")/INDEX('Price List'!C:C,MATCH(A127,'Price List'!A:A,0))</f>
        <v>11.97</v>
      </c>
      <c r="E127" s="38">
        <v>0</v>
      </c>
    </row>
    <row r="128" spans="1:5" hidden="1" x14ac:dyDescent="0.25">
      <c r="A128" s="64" t="s">
        <v>410</v>
      </c>
      <c r="B128" s="103" t="s">
        <v>412</v>
      </c>
      <c r="C128" s="40">
        <f>IFERROR(INDEX(EOF!F$28:F$282,MATCH(A128,EOF!A$28:A$282,0)),"-")*INDEX('Price List'!C:C,MATCH(A128,'Price List'!A:A,0))</f>
        <v>0</v>
      </c>
      <c r="D128" s="41">
        <f>IFERROR(INDEX(EOF!E$28:E$282,MATCH(A128,EOF!A$28:A$282,0)),"-")/INDEX('Price List'!C:C,MATCH(A128,'Price List'!A:A,0))</f>
        <v>11.97</v>
      </c>
      <c r="E128" s="38">
        <v>0</v>
      </c>
    </row>
    <row r="129" spans="1:5" hidden="1" x14ac:dyDescent="0.25">
      <c r="A129" s="64" t="s">
        <v>558</v>
      </c>
      <c r="B129" s="103">
        <v>816332013027</v>
      </c>
      <c r="C129" s="40">
        <f>IFERROR(INDEX(EOF!F$28:F$282,MATCH(A129,EOF!A$28:A$282,0)),"-")*INDEX('Price List'!C:C,MATCH(A129,'Price List'!A:A,0))</f>
        <v>0</v>
      </c>
      <c r="D129" s="41">
        <f>IFERROR(INDEX(EOF!E$28:E$282,MATCH(A129,EOF!A$28:A$282,0)),"-")/INDEX('Price List'!C:C,MATCH(A129,'Price List'!A:A,0))</f>
        <v>7.77</v>
      </c>
      <c r="E129" s="38">
        <v>0</v>
      </c>
    </row>
    <row r="130" spans="1:5" hidden="1" x14ac:dyDescent="0.25">
      <c r="A130" s="63" t="s">
        <v>560</v>
      </c>
      <c r="B130" s="103">
        <v>816332013034</v>
      </c>
      <c r="C130" s="40">
        <f>IFERROR(INDEX(EOF!F$28:F$282,MATCH(A130,EOF!A$28:A$282,0)),"-")*INDEX('Price List'!C:C,MATCH(A130,'Price List'!A:A,0))</f>
        <v>0</v>
      </c>
      <c r="D130" s="41">
        <f>IFERROR(INDEX(EOF!E$28:E$282,MATCH(A130,EOF!A$28:A$282,0)),"-")/INDEX('Price List'!C:C,MATCH(A130,'Price List'!A:A,0))</f>
        <v>8.9700000000000006</v>
      </c>
      <c r="E130" s="38">
        <v>0</v>
      </c>
    </row>
    <row r="131" spans="1:5" hidden="1" x14ac:dyDescent="0.25">
      <c r="A131" s="66" t="s">
        <v>562</v>
      </c>
      <c r="B131" s="103">
        <v>816332013041</v>
      </c>
      <c r="C131" s="40">
        <f>IFERROR(INDEX(EOF!F$28:F$282,MATCH(A131,EOF!A$28:A$282,0)),"-")*INDEX('Price List'!C:C,MATCH(A131,'Price List'!A:A,0))</f>
        <v>0</v>
      </c>
      <c r="D131" s="41">
        <f>IFERROR(INDEX(EOF!E$28:E$282,MATCH(A131,EOF!A$28:A$282,0)),"-")/INDEX('Price List'!C:C,MATCH(A131,'Price List'!A:A,0))</f>
        <v>11.97</v>
      </c>
      <c r="E131" s="38">
        <v>0</v>
      </c>
    </row>
    <row r="132" spans="1:5" hidden="1" x14ac:dyDescent="0.25">
      <c r="A132" s="66" t="s">
        <v>386</v>
      </c>
      <c r="B132" s="103" t="s">
        <v>388</v>
      </c>
      <c r="C132" s="40">
        <f>IFERROR(INDEX(EOF!F$28:F$282,MATCH(A132,EOF!A$28:A$282,0)),"-")*INDEX('Price List'!C:C,MATCH(A132,'Price List'!A:A,0))</f>
        <v>0</v>
      </c>
      <c r="D132" s="41">
        <f>IFERROR(INDEX(EOF!E$28:E$282,MATCH(A132,EOF!A$28:A$282,0)),"-")/INDEX('Price List'!C:C,MATCH(A132,'Price List'!A:A,0))</f>
        <v>4.17</v>
      </c>
      <c r="E132" s="38">
        <v>0</v>
      </c>
    </row>
    <row r="133" spans="1:5" hidden="1" x14ac:dyDescent="0.25">
      <c r="A133" s="66" t="s">
        <v>121</v>
      </c>
      <c r="B133" s="103" t="s">
        <v>195</v>
      </c>
      <c r="C133" s="40">
        <f>IFERROR(INDEX(EOF!F$28:F$282,MATCH(A133,EOF!A$28:A$282,0)),"-")*INDEX('Price List'!C:C,MATCH(A133,'Price List'!A:A,0))</f>
        <v>0</v>
      </c>
      <c r="D133" s="41">
        <f>IFERROR(INDEX(EOF!E$28:E$282,MATCH(A133,EOF!A$28:A$282,0)),"-")/INDEX('Price List'!C:C,MATCH(A133,'Price List'!A:A,0))</f>
        <v>23.97</v>
      </c>
      <c r="E133" s="38">
        <v>0</v>
      </c>
    </row>
    <row r="134" spans="1:5" hidden="1" x14ac:dyDescent="0.25">
      <c r="A134" s="66" t="s">
        <v>122</v>
      </c>
      <c r="B134" s="103" t="s">
        <v>196</v>
      </c>
      <c r="C134" s="40">
        <f>IFERROR(INDEX(EOF!F$28:F$282,MATCH(A134,EOF!A$28:A$282,0)),"-")*INDEX('Price List'!C:C,MATCH(A134,'Price List'!A:A,0))</f>
        <v>0</v>
      </c>
      <c r="D134" s="41">
        <f>IFERROR(INDEX(EOF!E$28:E$282,MATCH(A134,EOF!A$28:A$282,0)),"-")/INDEX('Price List'!C:C,MATCH(A134,'Price List'!A:A,0))</f>
        <v>17.97</v>
      </c>
      <c r="E134" s="38">
        <v>0</v>
      </c>
    </row>
    <row r="135" spans="1:5" hidden="1" x14ac:dyDescent="0.25">
      <c r="A135" s="66" t="s">
        <v>123</v>
      </c>
      <c r="B135" s="103" t="s">
        <v>197</v>
      </c>
      <c r="C135" s="40">
        <f>IFERROR(INDEX(EOF!F$28:F$282,MATCH(A135,EOF!A$28:A$282,0)),"-")*INDEX('Price List'!C:C,MATCH(A135,'Price List'!A:A,0))</f>
        <v>0</v>
      </c>
      <c r="D135" s="41">
        <f>IFERROR(INDEX(EOF!E$28:E$282,MATCH(A135,EOF!A$28:A$282,0)),"-")/INDEX('Price List'!C:C,MATCH(A135,'Price List'!A:A,0))</f>
        <v>14.97</v>
      </c>
      <c r="E135" s="38">
        <v>0</v>
      </c>
    </row>
    <row r="136" spans="1:5" hidden="1" x14ac:dyDescent="0.25">
      <c r="A136" s="55" t="s">
        <v>260</v>
      </c>
      <c r="B136" s="103" t="s">
        <v>262</v>
      </c>
      <c r="C136" s="40">
        <f>IFERROR(INDEX(EOF!F$28:F$282,MATCH(A136,EOF!A$28:A$282,0)),"-")*INDEX('Price List'!C:C,MATCH(A136,'Price List'!A:A,0))</f>
        <v>0</v>
      </c>
      <c r="D136" s="41">
        <f>IFERROR(INDEX(EOF!E$28:E$282,MATCH(A136,EOF!A$28:A$282,0)),"-")/INDEX('Price List'!C:C,MATCH(A136,'Price List'!A:A,0))</f>
        <v>7.77</v>
      </c>
      <c r="E136" s="38">
        <v>0</v>
      </c>
    </row>
    <row r="137" spans="1:5" hidden="1" x14ac:dyDescent="0.25">
      <c r="A137" s="51" t="s">
        <v>389</v>
      </c>
      <c r="B137" s="103" t="s">
        <v>391</v>
      </c>
      <c r="C137" s="40">
        <f>IFERROR(INDEX(EOF!F$28:F$282,MATCH(A137,EOF!A$28:A$282,0)),"-")*INDEX('Price List'!C:C,MATCH(A137,'Price List'!A:A,0))</f>
        <v>0</v>
      </c>
      <c r="D137" s="41">
        <f>IFERROR(INDEX(EOF!E$28:E$282,MATCH(A137,EOF!A$28:A$282,0)),"-")/INDEX('Price List'!C:C,MATCH(A137,'Price List'!A:A,0))</f>
        <v>5.97</v>
      </c>
      <c r="E137" s="38">
        <v>0</v>
      </c>
    </row>
    <row r="138" spans="1:5" hidden="1" x14ac:dyDescent="0.25">
      <c r="A138" s="55" t="s">
        <v>392</v>
      </c>
      <c r="B138" s="103" t="s">
        <v>394</v>
      </c>
      <c r="C138" s="40">
        <f>IFERROR(INDEX(EOF!F$28:F$282,MATCH(A138,EOF!A$28:A$282,0)),"-")*INDEX('Price List'!C:C,MATCH(A138,'Price List'!A:A,0))</f>
        <v>0</v>
      </c>
      <c r="D138" s="41">
        <f>IFERROR(INDEX(EOF!E$28:E$282,MATCH(A138,EOF!A$28:A$282,0)),"-")/INDEX('Price List'!C:C,MATCH(A138,'Price List'!A:A,0))</f>
        <v>5.97</v>
      </c>
      <c r="E138" s="38">
        <v>0</v>
      </c>
    </row>
    <row r="139" spans="1:5" hidden="1" x14ac:dyDescent="0.25">
      <c r="A139" s="55" t="s">
        <v>395</v>
      </c>
      <c r="B139" s="103" t="s">
        <v>397</v>
      </c>
      <c r="C139" s="40">
        <f>IFERROR(INDEX(EOF!F$28:F$282,MATCH(A139,EOF!A$28:A$282,0)),"-")*INDEX('Price List'!C:C,MATCH(A139,'Price List'!A:A,0))</f>
        <v>0</v>
      </c>
      <c r="D139" s="41">
        <f>IFERROR(INDEX(EOF!E$28:E$282,MATCH(A139,EOF!A$28:A$282,0)),"-")/INDEX('Price List'!C:C,MATCH(A139,'Price List'!A:A,0))</f>
        <v>5.97</v>
      </c>
      <c r="E139" s="38">
        <v>0</v>
      </c>
    </row>
    <row r="140" spans="1:5" hidden="1" x14ac:dyDescent="0.25">
      <c r="A140" s="63" t="s">
        <v>398</v>
      </c>
      <c r="B140" s="103" t="s">
        <v>400</v>
      </c>
      <c r="C140" s="40">
        <f>IFERROR(INDEX(EOF!F$28:F$282,MATCH(A140,EOF!A$28:A$282,0)),"-")*INDEX('Price List'!C:C,MATCH(A140,'Price List'!A:A,0))</f>
        <v>0</v>
      </c>
      <c r="D140" s="41">
        <f>IFERROR(INDEX(EOF!E$28:E$282,MATCH(A140,EOF!A$28:A$282,0)),"-")/INDEX('Price List'!C:C,MATCH(A140,'Price List'!A:A,0))</f>
        <v>5.97</v>
      </c>
      <c r="E140" s="38">
        <v>0</v>
      </c>
    </row>
    <row r="141" spans="1:5" hidden="1" x14ac:dyDescent="0.25">
      <c r="A141" s="63" t="s">
        <v>401</v>
      </c>
      <c r="B141" s="103" t="s">
        <v>403</v>
      </c>
      <c r="C141" s="40">
        <f>IFERROR(INDEX(EOF!F$28:F$282,MATCH(A141,EOF!A$28:A$282,0)),"-")*INDEX('Price List'!C:C,MATCH(A141,'Price List'!A:A,0))</f>
        <v>0</v>
      </c>
      <c r="D141" s="41">
        <f>IFERROR(INDEX(EOF!E$28:E$282,MATCH(A141,EOF!A$28:A$282,0)),"-")/INDEX('Price List'!C:C,MATCH(A141,'Price List'!A:A,0))</f>
        <v>5.97</v>
      </c>
      <c r="E141" s="38">
        <v>0</v>
      </c>
    </row>
    <row r="142" spans="1:5" hidden="1" x14ac:dyDescent="0.25">
      <c r="A142" s="51" t="s">
        <v>404</v>
      </c>
      <c r="B142" s="103" t="s">
        <v>406</v>
      </c>
      <c r="C142" s="40">
        <f>IFERROR(INDEX(EOF!F$28:F$282,MATCH(A142,EOF!A$28:A$282,0)),"-")*INDEX('Price List'!C:C,MATCH(A142,'Price List'!A:A,0))</f>
        <v>0</v>
      </c>
      <c r="D142" s="41">
        <f>IFERROR(INDEX(EOF!E$28:E$282,MATCH(A142,EOF!A$28:A$282,0)),"-")/INDEX('Price List'!C:C,MATCH(A142,'Price List'!A:A,0))</f>
        <v>5.97</v>
      </c>
      <c r="E142" s="38">
        <v>0</v>
      </c>
    </row>
    <row r="143" spans="1:5" hidden="1" x14ac:dyDescent="0.25">
      <c r="A143" s="55" t="s">
        <v>257</v>
      </c>
      <c r="B143" s="103" t="s">
        <v>259</v>
      </c>
      <c r="C143" s="40">
        <f>IFERROR(INDEX(EOF!F$28:F$282,MATCH(A143,EOF!A$28:A$282,0)),"-")*INDEX('Price List'!C:C,MATCH(A143,'Price List'!A:A,0))</f>
        <v>0</v>
      </c>
      <c r="D143" s="41">
        <f>IFERROR(INDEX(EOF!E$28:E$282,MATCH(A143,EOF!A$28:A$282,0)),"-")/INDEX('Price List'!C:C,MATCH(A143,'Price List'!A:A,0))</f>
        <v>13.77</v>
      </c>
      <c r="E143" s="38">
        <v>0</v>
      </c>
    </row>
    <row r="144" spans="1:5" hidden="1" x14ac:dyDescent="0.25">
      <c r="A144" s="55" t="s">
        <v>138</v>
      </c>
      <c r="B144" s="103" t="s">
        <v>221</v>
      </c>
      <c r="C144" s="40">
        <f>IFERROR(INDEX(EOF!F$28:F$282,MATCH(A144,EOF!A$28:A$282,0)),"-")*INDEX('Price List'!C:C,MATCH(A144,'Price List'!A:A,0))</f>
        <v>0</v>
      </c>
      <c r="D144" s="41">
        <f>IFERROR(INDEX(EOF!E$28:E$282,MATCH(A144,EOF!A$28:A$282,0)),"-")/INDEX('Price List'!C:C,MATCH(A144,'Price List'!A:A,0))</f>
        <v>11.97</v>
      </c>
      <c r="E144" s="38">
        <v>0</v>
      </c>
    </row>
    <row r="145" spans="1:5" hidden="1" x14ac:dyDescent="0.25">
      <c r="A145" s="55" t="s">
        <v>413</v>
      </c>
      <c r="B145" s="103">
        <v>816322011545</v>
      </c>
      <c r="C145" s="40">
        <f>IFERROR(INDEX(EOF!F$28:F$282,MATCH(A145,EOF!A$28:A$282,0)),"-")*INDEX('Price List'!C:C,MATCH(A145,'Price List'!A:A,0))</f>
        <v>0</v>
      </c>
      <c r="D145" s="41">
        <f>IFERROR(INDEX(EOF!E$28:E$282,MATCH(A145,EOF!A$28:A$282,0)),"-")/INDEX('Price List'!C:C,MATCH(A145,'Price List'!A:A,0))</f>
        <v>17.97</v>
      </c>
      <c r="E145" s="38">
        <v>0</v>
      </c>
    </row>
    <row r="146" spans="1:5" hidden="1" x14ac:dyDescent="0.25">
      <c r="A146" s="63"/>
      <c r="B146" s="103"/>
      <c r="C146" s="40"/>
      <c r="D146" s="41"/>
    </row>
    <row r="147" spans="1:5" hidden="1" x14ac:dyDescent="0.25">
      <c r="A147" s="63" t="s">
        <v>565</v>
      </c>
      <c r="B147" s="103">
        <v>816332013003</v>
      </c>
      <c r="C147" s="40">
        <f>IFERROR(INDEX(EOF!F$28:F$282,MATCH(A147,EOF!A$28:A$282,0)),"-")*INDEX('Price List'!C:C,MATCH(A147,'Price List'!A:A,0))</f>
        <v>0</v>
      </c>
      <c r="D147" s="41">
        <f>IFERROR(INDEX(EOF!E$28:E$282,MATCH(A147,EOF!A$28:A$282,0)),"-")/INDEX('Price List'!C:C,MATCH(A147,'Price List'!A:A,0))</f>
        <v>35.97</v>
      </c>
      <c r="E147" s="38">
        <v>0</v>
      </c>
    </row>
    <row r="148" spans="1:5" hidden="1" x14ac:dyDescent="0.25">
      <c r="A148" s="63" t="s">
        <v>416</v>
      </c>
      <c r="B148" s="103" t="s">
        <v>418</v>
      </c>
      <c r="C148" s="40">
        <f>IFERROR(INDEX(EOF!F$28:F$282,MATCH(A148,EOF!A$28:A$282,0)),"-")*INDEX('Price List'!C:C,MATCH(A148,'Price List'!A:A,0))</f>
        <v>0</v>
      </c>
      <c r="D148" s="41">
        <f>IFERROR(INDEX(EOF!E$28:E$282,MATCH(A148,EOF!A$28:A$282,0)),"-")/INDEX('Price List'!C:C,MATCH(A148,'Price List'!A:A,0))</f>
        <v>35.97</v>
      </c>
      <c r="E148" s="38">
        <v>0</v>
      </c>
    </row>
    <row r="149" spans="1:5" hidden="1" x14ac:dyDescent="0.25">
      <c r="A149" s="63" t="s">
        <v>419</v>
      </c>
      <c r="B149" s="103" t="s">
        <v>421</v>
      </c>
      <c r="C149" s="40">
        <f>IFERROR(INDEX(EOF!F$28:F$282,MATCH(A149,EOF!A$28:A$282,0)),"-")*INDEX('Price List'!C:C,MATCH(A149,'Price List'!A:A,0))</f>
        <v>0</v>
      </c>
      <c r="D149" s="41">
        <f>IFERROR(INDEX(EOF!E$28:E$282,MATCH(A149,EOF!A$28:A$282,0)),"-")/INDEX('Price List'!C:C,MATCH(A149,'Price List'!A:A,0))</f>
        <v>35.97</v>
      </c>
      <c r="E149" s="38">
        <v>0</v>
      </c>
    </row>
    <row r="150" spans="1:5" hidden="1" x14ac:dyDescent="0.25">
      <c r="A150" s="55" t="s">
        <v>567</v>
      </c>
      <c r="B150" s="103">
        <v>816332012761</v>
      </c>
      <c r="C150" s="40">
        <f>IFERROR(INDEX(EOF!F$28:F$282,MATCH(A150,EOF!A$28:A$282,0)),"-")*INDEX('Price List'!C:C,MATCH(A150,'Price List'!A:A,0))</f>
        <v>0</v>
      </c>
      <c r="D150" s="41">
        <f>IFERROR(INDEX(EOF!E$28:E$282,MATCH(A150,EOF!A$28:A$282,0)),"-")/INDEX('Price List'!C:C,MATCH(A150,'Price List'!A:A,0))</f>
        <v>35.97</v>
      </c>
      <c r="E150" s="38">
        <v>0</v>
      </c>
    </row>
    <row r="151" spans="1:5" hidden="1" x14ac:dyDescent="0.25">
      <c r="A151" s="55" t="s">
        <v>148</v>
      </c>
      <c r="B151" s="103" t="s">
        <v>226</v>
      </c>
      <c r="C151" s="40">
        <f>IFERROR(INDEX(EOF!F$28:F$282,MATCH(A151,EOF!A$28:A$282,0)),"-")*INDEX('Price List'!C:C,MATCH(A151,'Price List'!A:A,0))</f>
        <v>0</v>
      </c>
      <c r="D151" s="41">
        <f>IFERROR(INDEX(EOF!E$28:E$282,MATCH(A151,EOF!A$28:A$282,0)),"-")/INDEX('Price List'!C:C,MATCH(A151,'Price List'!A:A,0))</f>
        <v>5.97</v>
      </c>
      <c r="E151" s="38">
        <v>0</v>
      </c>
    </row>
    <row r="152" spans="1:5" hidden="1" x14ac:dyDescent="0.25">
      <c r="A152" s="55" t="s">
        <v>569</v>
      </c>
      <c r="B152" s="103" t="s">
        <v>669</v>
      </c>
      <c r="C152" s="40">
        <f>IFERROR(INDEX(EOF!F$28:F$282,MATCH(A152,EOF!A$28:A$282,0)),"-")*INDEX('Price List'!C:C,MATCH(A152,'Price List'!A:A,0))</f>
        <v>0</v>
      </c>
      <c r="D152" s="41">
        <f>IFERROR(INDEX(EOF!E$28:E$282,MATCH(A152,EOF!A$28:A$282,0)),"-")/INDEX('Price List'!C:C,MATCH(A152,'Price List'!A:A,0))</f>
        <v>71.64</v>
      </c>
      <c r="E152" s="38">
        <v>0</v>
      </c>
    </row>
    <row r="153" spans="1:5" hidden="1" x14ac:dyDescent="0.25">
      <c r="A153" s="55" t="s">
        <v>149</v>
      </c>
      <c r="B153" s="103" t="s">
        <v>227</v>
      </c>
      <c r="C153" s="40">
        <f>IFERROR(INDEX(EOF!F$28:F$282,MATCH(A153,EOF!A$28:A$282,0)),"-")*INDEX('Price List'!C:C,MATCH(A153,'Price List'!A:A,0))</f>
        <v>0</v>
      </c>
      <c r="D153" s="41">
        <f>IFERROR(INDEX(EOF!E$28:E$282,MATCH(A153,EOF!A$28:A$282,0)),"-")/INDEX('Price List'!C:C,MATCH(A153,'Price List'!A:A,0))</f>
        <v>5.97</v>
      </c>
      <c r="E153" s="38">
        <v>0</v>
      </c>
    </row>
    <row r="154" spans="1:5" hidden="1" x14ac:dyDescent="0.25">
      <c r="A154" s="69" t="s">
        <v>571</v>
      </c>
      <c r="B154" s="103" t="s">
        <v>670</v>
      </c>
      <c r="C154" s="40">
        <f>IFERROR(INDEX(EOF!F$28:F$282,MATCH(A154,EOF!A$28:A$282,0)),"-")*INDEX('Price List'!C:C,MATCH(A154,'Price List'!A:A,0))</f>
        <v>0</v>
      </c>
      <c r="D154" s="41">
        <f>IFERROR(INDEX(EOF!E$28:E$282,MATCH(A154,EOF!A$28:A$282,0)),"-")/INDEX('Price List'!C:C,MATCH(A154,'Price List'!A:A,0))</f>
        <v>89.55</v>
      </c>
      <c r="E154" s="38">
        <v>0</v>
      </c>
    </row>
    <row r="155" spans="1:5" hidden="1" x14ac:dyDescent="0.25">
      <c r="A155" s="69" t="s">
        <v>150</v>
      </c>
      <c r="B155" s="103" t="s">
        <v>228</v>
      </c>
      <c r="C155" s="40">
        <f>IFERROR(INDEX(EOF!F$28:F$282,MATCH(A155,EOF!A$28:A$282,0)),"-")*INDEX('Price List'!C:C,MATCH(A155,'Price List'!A:A,0))</f>
        <v>0</v>
      </c>
      <c r="D155" s="41">
        <f>IFERROR(INDEX(EOF!E$28:E$282,MATCH(A155,EOF!A$28:A$282,0)),"-")/INDEX('Price List'!C:C,MATCH(A155,'Price List'!A:A,0))</f>
        <v>2.7</v>
      </c>
      <c r="E155" s="38">
        <v>0</v>
      </c>
    </row>
    <row r="156" spans="1:5" hidden="1" x14ac:dyDescent="0.25">
      <c r="A156" s="69" t="s">
        <v>573</v>
      </c>
      <c r="B156" s="103" t="s">
        <v>671</v>
      </c>
      <c r="C156" s="40">
        <f>IFERROR(INDEX(EOF!F$28:F$282,MATCH(A156,EOF!A$28:A$282,0)),"-")*INDEX('Price List'!C:C,MATCH(A156,'Price List'!A:A,0))</f>
        <v>0</v>
      </c>
      <c r="D156" s="41">
        <f>IFERROR(INDEX(EOF!E$28:E$282,MATCH(A156,EOF!A$28:A$282,0)),"-")/INDEX('Price List'!C:C,MATCH(A156,'Price List'!A:A,0))</f>
        <v>54</v>
      </c>
      <c r="E156" s="38">
        <v>0</v>
      </c>
    </row>
    <row r="157" spans="1:5" hidden="1" x14ac:dyDescent="0.25">
      <c r="A157" s="69" t="s">
        <v>575</v>
      </c>
      <c r="B157" s="103">
        <v>816332013324</v>
      </c>
      <c r="C157" s="40">
        <f>IFERROR(INDEX(EOF!F$28:F$282,MATCH(A157,EOF!A$28:A$282,0)),"-")*INDEX('Price List'!C:C,MATCH(A157,'Price List'!A:A,0))</f>
        <v>0</v>
      </c>
      <c r="D157" s="41">
        <f>IFERROR(INDEX(EOF!E$28:E$282,MATCH(A157,EOF!A$28:A$282,0)),"-")/INDEX('Price List'!C:C,MATCH(A157,'Price List'!A:A,0))</f>
        <v>14.97</v>
      </c>
      <c r="E157" s="38">
        <v>0</v>
      </c>
    </row>
    <row r="158" spans="1:5" hidden="1" x14ac:dyDescent="0.25">
      <c r="A158" s="55" t="s">
        <v>577</v>
      </c>
      <c r="B158" s="103">
        <v>816332013362</v>
      </c>
      <c r="C158" s="40">
        <f>IFERROR(INDEX(EOF!F$28:F$282,MATCH(A158,EOF!A$28:A$282,0)),"-")*INDEX('Price List'!C:C,MATCH(A158,'Price List'!A:A,0))</f>
        <v>0</v>
      </c>
      <c r="D158" s="41">
        <f>IFERROR(INDEX(EOF!E$28:E$282,MATCH(A158,EOF!A$28:A$282,0)),"-")/INDEX('Price List'!C:C,MATCH(A158,'Price List'!A:A,0))</f>
        <v>14.97</v>
      </c>
      <c r="E158" s="38">
        <v>0</v>
      </c>
    </row>
    <row r="159" spans="1:5" hidden="1" x14ac:dyDescent="0.25">
      <c r="A159" s="55" t="s">
        <v>579</v>
      </c>
      <c r="B159" s="103">
        <v>816332013393</v>
      </c>
      <c r="C159" s="40">
        <f>IFERROR(INDEX(EOF!F$28:F$282,MATCH(A159,EOF!A$28:A$282,0)),"-")*INDEX('Price List'!C:C,MATCH(A159,'Price List'!A:A,0))</f>
        <v>0</v>
      </c>
      <c r="D159" s="41">
        <f>IFERROR(INDEX(EOF!E$28:E$282,MATCH(A159,EOF!A$28:A$282,0)),"-")/INDEX('Price List'!C:C,MATCH(A159,'Price List'!A:A,0))</f>
        <v>14.97</v>
      </c>
      <c r="E159" s="38">
        <v>0</v>
      </c>
    </row>
    <row r="160" spans="1:5" hidden="1" x14ac:dyDescent="0.25">
      <c r="A160" s="55" t="s">
        <v>581</v>
      </c>
      <c r="B160" s="103">
        <v>816332013072</v>
      </c>
      <c r="C160" s="40">
        <f>IFERROR(INDEX(EOF!F$28:F$282,MATCH(A160,EOF!A$28:A$282,0)),"-")*INDEX('Price List'!C:C,MATCH(A160,'Price List'!A:A,0))</f>
        <v>0</v>
      </c>
      <c r="D160" s="41">
        <f>IFERROR(INDEX(EOF!E$28:E$282,MATCH(A160,EOF!A$28:A$282,0)),"-")/INDEX('Price List'!C:C,MATCH(A160,'Price List'!A:A,0))</f>
        <v>14.97</v>
      </c>
      <c r="E160" s="38">
        <v>0</v>
      </c>
    </row>
    <row r="161" spans="1:5" hidden="1" x14ac:dyDescent="0.25">
      <c r="A161" s="55" t="s">
        <v>583</v>
      </c>
      <c r="B161" s="103">
        <v>816332013300</v>
      </c>
      <c r="C161" s="40">
        <f>IFERROR(INDEX(EOF!F$28:F$282,MATCH(A161,EOF!A$28:A$282,0)),"-")*INDEX('Price List'!C:C,MATCH(A161,'Price List'!A:A,0))</f>
        <v>0</v>
      </c>
      <c r="D161" s="41">
        <f>IFERROR(INDEX(EOF!E$28:E$282,MATCH(A161,EOF!A$28:A$282,0)),"-")/INDEX('Price List'!C:C,MATCH(A161,'Price List'!A:A,0))</f>
        <v>14.97</v>
      </c>
      <c r="E161" s="38">
        <v>0</v>
      </c>
    </row>
    <row r="162" spans="1:5" hidden="1" x14ac:dyDescent="0.25">
      <c r="A162" s="63" t="s">
        <v>585</v>
      </c>
      <c r="B162" s="103">
        <v>816332013331</v>
      </c>
      <c r="C162" s="40">
        <f>IFERROR(INDEX(EOF!F$28:F$282,MATCH(A162,EOF!A$28:A$282,0)),"-")*INDEX('Price List'!C:C,MATCH(A162,'Price List'!A:A,0))</f>
        <v>0</v>
      </c>
      <c r="D162" s="41">
        <f>IFERROR(INDEX(EOF!E$28:E$282,MATCH(A162,EOF!A$28:A$282,0)),"-")/INDEX('Price List'!C:C,MATCH(A162,'Price List'!A:A,0))</f>
        <v>14.97</v>
      </c>
      <c r="E162" s="38">
        <v>0</v>
      </c>
    </row>
    <row r="163" spans="1:5" hidden="1" x14ac:dyDescent="0.25">
      <c r="A163" s="63" t="s">
        <v>587</v>
      </c>
      <c r="B163" s="103">
        <v>816332013355</v>
      </c>
      <c r="C163" s="40">
        <f>IFERROR(INDEX(EOF!F$28:F$282,MATCH(A163,EOF!A$28:A$282,0)),"-")*INDEX('Price List'!C:C,MATCH(A163,'Price List'!A:A,0))</f>
        <v>0</v>
      </c>
      <c r="D163" s="41">
        <f>IFERROR(INDEX(EOF!E$28:E$282,MATCH(A163,EOF!A$28:A$282,0)),"-")/INDEX('Price List'!C:C,MATCH(A163,'Price List'!A:A,0))</f>
        <v>14.97</v>
      </c>
      <c r="E163" s="38">
        <v>0</v>
      </c>
    </row>
    <row r="164" spans="1:5" hidden="1" x14ac:dyDescent="0.25">
      <c r="A164" s="63" t="s">
        <v>589</v>
      </c>
      <c r="B164" s="103">
        <v>816332013096</v>
      </c>
      <c r="C164" s="40">
        <f>IFERROR(INDEX(EOF!F$28:F$282,MATCH(A164,EOF!A$28:A$282,0)),"-")*INDEX('Price List'!C:C,MATCH(A164,'Price List'!A:A,0))</f>
        <v>0</v>
      </c>
      <c r="D164" s="41">
        <f>IFERROR(INDEX(EOF!E$28:E$282,MATCH(A164,EOF!A$28:A$282,0)),"-")/INDEX('Price List'!C:C,MATCH(A164,'Price List'!A:A,0))</f>
        <v>14.97</v>
      </c>
      <c r="E164" s="38">
        <v>0</v>
      </c>
    </row>
    <row r="165" spans="1:5" hidden="1" x14ac:dyDescent="0.25">
      <c r="A165" s="63" t="s">
        <v>591</v>
      </c>
      <c r="B165" s="103">
        <v>816332013065</v>
      </c>
      <c r="C165" s="40">
        <f>IFERROR(INDEX(EOF!F$28:F$282,MATCH(A165,EOF!A$28:A$282,0)),"-")*INDEX('Price List'!C:C,MATCH(A165,'Price List'!A:A,0))</f>
        <v>0</v>
      </c>
      <c r="D165" s="41">
        <f>IFERROR(INDEX(EOF!E$28:E$282,MATCH(A165,EOF!A$28:A$282,0)),"-")/INDEX('Price List'!C:C,MATCH(A165,'Price List'!A:A,0))</f>
        <v>14.97</v>
      </c>
      <c r="E165" s="38">
        <v>0</v>
      </c>
    </row>
    <row r="166" spans="1:5" hidden="1" x14ac:dyDescent="0.25">
      <c r="A166" s="51" t="s">
        <v>593</v>
      </c>
      <c r="B166" s="103">
        <v>816332013287</v>
      </c>
      <c r="C166" s="40">
        <f>IFERROR(INDEX(EOF!F$28:F$282,MATCH(A166,EOF!A$28:A$282,0)),"-")*INDEX('Price List'!C:C,MATCH(A166,'Price List'!A:A,0))</f>
        <v>0</v>
      </c>
      <c r="D166" s="41">
        <f>IFERROR(INDEX(EOF!E$28:E$282,MATCH(A166,EOF!A$28:A$282,0)),"-")/INDEX('Price List'!C:C,MATCH(A166,'Price List'!A:A,0))</f>
        <v>14.97</v>
      </c>
      <c r="E166" s="38">
        <v>0</v>
      </c>
    </row>
    <row r="167" spans="1:5" hidden="1" x14ac:dyDescent="0.25">
      <c r="A167" s="55" t="s">
        <v>595</v>
      </c>
      <c r="B167" s="103">
        <v>816332013317</v>
      </c>
      <c r="C167" s="40">
        <f>IFERROR(INDEX(EOF!F$28:F$282,MATCH(A167,EOF!A$28:A$282,0)),"-")*INDEX('Price List'!C:C,MATCH(A167,'Price List'!A:A,0))</f>
        <v>0</v>
      </c>
      <c r="D167" s="41">
        <f>IFERROR(INDEX(EOF!E$28:E$282,MATCH(A167,EOF!A$28:A$282,0)),"-")/INDEX('Price List'!C:C,MATCH(A167,'Price List'!A:A,0))</f>
        <v>14.97</v>
      </c>
      <c r="E167" s="38">
        <v>0</v>
      </c>
    </row>
    <row r="168" spans="1:5" hidden="1" x14ac:dyDescent="0.25">
      <c r="A168" s="72" t="s">
        <v>597</v>
      </c>
      <c r="B168" s="103">
        <v>816332013348</v>
      </c>
      <c r="C168" s="40">
        <f>IFERROR(INDEX(EOF!F$28:F$282,MATCH(A168,EOF!A$28:A$282,0)),"-")*INDEX('Price List'!C:C,MATCH(A168,'Price List'!A:A,0))</f>
        <v>0</v>
      </c>
      <c r="D168" s="41">
        <f>IFERROR(INDEX(EOF!E$28:E$282,MATCH(A168,EOF!A$28:A$282,0)),"-")/INDEX('Price List'!C:C,MATCH(A168,'Price List'!A:A,0))</f>
        <v>14.97</v>
      </c>
      <c r="E168" s="38">
        <v>0</v>
      </c>
    </row>
    <row r="169" spans="1:5" hidden="1" x14ac:dyDescent="0.25">
      <c r="A169" s="72" t="s">
        <v>599</v>
      </c>
      <c r="B169" s="103">
        <v>816332013409</v>
      </c>
      <c r="C169" s="40">
        <f>IFERROR(INDEX(EOF!F$28:F$282,MATCH(A169,EOF!A$28:A$282,0)),"-")*INDEX('Price List'!C:C,MATCH(A169,'Price List'!A:A,0))</f>
        <v>0</v>
      </c>
      <c r="D169" s="41">
        <f>IFERROR(INDEX(EOF!E$28:E$282,MATCH(A169,EOF!A$28:A$282,0)),"-")/INDEX('Price List'!C:C,MATCH(A169,'Price List'!A:A,0))</f>
        <v>14.97</v>
      </c>
      <c r="E169" s="38">
        <v>0</v>
      </c>
    </row>
    <row r="170" spans="1:5" hidden="1" x14ac:dyDescent="0.25">
      <c r="A170" s="72" t="s">
        <v>601</v>
      </c>
      <c r="B170" s="103">
        <v>816332013386</v>
      </c>
      <c r="C170" s="40">
        <f>IFERROR(INDEX(EOF!F$28:F$282,MATCH(A170,EOF!A$28:A$282,0)),"-")*INDEX('Price List'!C:C,MATCH(A170,'Price List'!A:A,0))</f>
        <v>0</v>
      </c>
      <c r="D170" s="41">
        <f>IFERROR(INDEX(EOF!E$28:E$282,MATCH(A170,EOF!A$28:A$282,0)),"-")/INDEX('Price List'!C:C,MATCH(A170,'Price List'!A:A,0))</f>
        <v>14.97</v>
      </c>
      <c r="E170" s="38">
        <v>0</v>
      </c>
    </row>
    <row r="171" spans="1:5" hidden="1" x14ac:dyDescent="0.25">
      <c r="A171" s="72" t="s">
        <v>603</v>
      </c>
      <c r="B171" s="103">
        <v>816332013089</v>
      </c>
      <c r="C171" s="40">
        <f>IFERROR(INDEX(EOF!F$28:F$282,MATCH(A171,EOF!A$28:A$282,0)),"-")*INDEX('Price List'!C:C,MATCH(A171,'Price List'!A:A,0))</f>
        <v>0</v>
      </c>
      <c r="D171" s="41">
        <f>IFERROR(INDEX(EOF!E$28:E$282,MATCH(A171,EOF!A$28:A$282,0)),"-")/INDEX('Price List'!C:C,MATCH(A171,'Price List'!A:A,0))</f>
        <v>14.97</v>
      </c>
      <c r="E171" s="38">
        <v>0</v>
      </c>
    </row>
    <row r="172" spans="1:5" hidden="1" x14ac:dyDescent="0.25">
      <c r="A172" s="72" t="s">
        <v>605</v>
      </c>
      <c r="B172" s="103">
        <v>816332013416</v>
      </c>
      <c r="C172" s="40">
        <f>IFERROR(INDEX(EOF!F$28:F$282,MATCH(A172,EOF!A$28:A$282,0)),"-")*INDEX('Price List'!C:C,MATCH(A172,'Price List'!A:A,0))</f>
        <v>0</v>
      </c>
      <c r="D172" s="41">
        <f>IFERROR(INDEX(EOF!E$28:E$282,MATCH(A172,EOF!A$28:A$282,0)),"-")/INDEX('Price List'!C:C,MATCH(A172,'Price List'!A:A,0))</f>
        <v>14.97</v>
      </c>
      <c r="E172" s="38">
        <v>0</v>
      </c>
    </row>
    <row r="173" spans="1:5" hidden="1" x14ac:dyDescent="0.25">
      <c r="A173" s="72" t="s">
        <v>607</v>
      </c>
      <c r="B173" s="103">
        <v>816332013102</v>
      </c>
      <c r="C173" s="40">
        <f>IFERROR(INDEX(EOF!F$28:F$282,MATCH(A173,EOF!A$28:A$282,0)),"-")*INDEX('Price List'!C:C,MATCH(A173,'Price List'!A:A,0))</f>
        <v>0</v>
      </c>
      <c r="D173" s="41">
        <f>IFERROR(INDEX(EOF!E$28:E$282,MATCH(A173,EOF!A$28:A$282,0)),"-")/INDEX('Price List'!C:C,MATCH(A173,'Price List'!A:A,0))</f>
        <v>14.97</v>
      </c>
      <c r="E173" s="38">
        <v>0</v>
      </c>
    </row>
    <row r="174" spans="1:5" hidden="1" x14ac:dyDescent="0.25">
      <c r="A174" s="72" t="s">
        <v>609</v>
      </c>
      <c r="B174" s="103">
        <v>816332013294</v>
      </c>
      <c r="C174" s="40">
        <f>IFERROR(INDEX(EOF!F$28:F$282,MATCH(A174,EOF!A$28:A$282,0)),"-")*INDEX('Price List'!C:C,MATCH(A174,'Price List'!A:A,0))</f>
        <v>0</v>
      </c>
      <c r="D174" s="41">
        <f>IFERROR(INDEX(EOF!E$28:E$282,MATCH(A174,EOF!A$28:A$282,0)),"-")/INDEX('Price List'!C:C,MATCH(A174,'Price List'!A:A,0))</f>
        <v>14.97</v>
      </c>
      <c r="E174" s="38">
        <v>0</v>
      </c>
    </row>
    <row r="175" spans="1:5" hidden="1" x14ac:dyDescent="0.25">
      <c r="A175" s="63" t="s">
        <v>611</v>
      </c>
      <c r="B175" s="103">
        <v>816332013058</v>
      </c>
      <c r="C175" s="40">
        <f>IFERROR(INDEX(EOF!F$28:F$282,MATCH(A175,EOF!A$28:A$282,0)),"-")*INDEX('Price List'!C:C,MATCH(A175,'Price List'!A:A,0))</f>
        <v>0</v>
      </c>
      <c r="D175" s="41">
        <f>IFERROR(INDEX(EOF!E$28:E$282,MATCH(A175,EOF!A$28:A$282,0)),"-")/INDEX('Price List'!C:C,MATCH(A175,'Price List'!A:A,0))</f>
        <v>14.97</v>
      </c>
      <c r="E175" s="38">
        <v>0</v>
      </c>
    </row>
    <row r="176" spans="1:5" hidden="1" x14ac:dyDescent="0.25">
      <c r="A176" s="63"/>
      <c r="B176" s="103"/>
      <c r="C176" s="40"/>
      <c r="D176" s="41"/>
    </row>
    <row r="177" spans="1:5" hidden="1" x14ac:dyDescent="0.25">
      <c r="A177" s="69" t="s">
        <v>613</v>
      </c>
      <c r="B177" s="103">
        <v>816332013508</v>
      </c>
      <c r="C177" s="40">
        <f>IFERROR(INDEX(EOF!F$28:F$282,MATCH(A177,EOF!A$28:A$282,0)),"-")*INDEX('Price List'!C:C,MATCH(A177,'Price List'!A:A,0))</f>
        <v>0</v>
      </c>
      <c r="D177" s="41">
        <f>IFERROR(INDEX(EOF!E$28:E$282,MATCH(A177,EOF!A$28:A$282,0)),"-")/INDEX('Price List'!C:C,MATCH(A177,'Price List'!A:A,0))</f>
        <v>17.97</v>
      </c>
      <c r="E177" s="38">
        <v>0</v>
      </c>
    </row>
    <row r="178" spans="1:5" hidden="1" x14ac:dyDescent="0.25">
      <c r="A178" s="69" t="s">
        <v>615</v>
      </c>
      <c r="B178" s="103">
        <v>816332013515</v>
      </c>
      <c r="C178" s="40">
        <f>IFERROR(INDEX(EOF!F$28:F$282,MATCH(A178,EOF!A$28:A$282,0)),"-")*INDEX('Price List'!C:C,MATCH(A178,'Price List'!A:A,0))</f>
        <v>0</v>
      </c>
      <c r="D178" s="41">
        <f>IFERROR(INDEX(EOF!E$28:E$282,MATCH(A178,EOF!A$28:A$282,0)),"-")/INDEX('Price List'!C:C,MATCH(A178,'Price List'!A:A,0))</f>
        <v>17.97</v>
      </c>
      <c r="E178" s="38">
        <v>0</v>
      </c>
    </row>
    <row r="179" spans="1:5" hidden="1" x14ac:dyDescent="0.25">
      <c r="A179" s="69" t="s">
        <v>617</v>
      </c>
      <c r="B179" s="103">
        <v>816332013522</v>
      </c>
      <c r="C179" s="40">
        <f>IFERROR(INDEX(EOF!F$28:F$282,MATCH(A179,EOF!A$28:A$282,0)),"-")*INDEX('Price List'!C:C,MATCH(A179,'Price List'!A:A,0))</f>
        <v>0</v>
      </c>
      <c r="D179" s="41">
        <f>IFERROR(INDEX(EOF!E$28:E$282,MATCH(A179,EOF!A$28:A$282,0)),"-")/INDEX('Price List'!C:C,MATCH(A179,'Price List'!A:A,0))</f>
        <v>17.97</v>
      </c>
      <c r="E179" s="38">
        <v>0</v>
      </c>
    </row>
    <row r="180" spans="1:5" hidden="1" x14ac:dyDescent="0.25">
      <c r="A180" s="63" t="s">
        <v>619</v>
      </c>
      <c r="B180" s="103">
        <v>816332013539</v>
      </c>
      <c r="C180" s="40">
        <f>IFERROR(INDEX(EOF!F$28:F$282,MATCH(A180,EOF!A$28:A$282,0)),"-")*INDEX('Price List'!C:C,MATCH(A180,'Price List'!A:A,0))</f>
        <v>0</v>
      </c>
      <c r="D180" s="41">
        <f>IFERROR(INDEX(EOF!E$28:E$282,MATCH(A180,EOF!A$28:A$282,0)),"-")/INDEX('Price List'!C:C,MATCH(A180,'Price List'!A:A,0))</f>
        <v>17.97</v>
      </c>
      <c r="E180" s="38">
        <v>0</v>
      </c>
    </row>
    <row r="181" spans="1:5" hidden="1" x14ac:dyDescent="0.25">
      <c r="A181" s="63" t="s">
        <v>621</v>
      </c>
      <c r="B181" s="103">
        <v>816332013546</v>
      </c>
      <c r="C181" s="40">
        <f>IFERROR(INDEX(EOF!F$28:F$282,MATCH(A181,EOF!A$28:A$282,0)),"-")*INDEX('Price List'!C:C,MATCH(A181,'Price List'!A:A,0))</f>
        <v>0</v>
      </c>
      <c r="D181" s="41">
        <f>IFERROR(INDEX(EOF!E$28:E$282,MATCH(A181,EOF!A$28:A$282,0)),"-")/INDEX('Price List'!C:C,MATCH(A181,'Price List'!A:A,0))</f>
        <v>17.97</v>
      </c>
      <c r="E181" s="38">
        <v>0</v>
      </c>
    </row>
    <row r="182" spans="1:5" hidden="1" x14ac:dyDescent="0.25">
      <c r="A182" s="63" t="s">
        <v>623</v>
      </c>
      <c r="B182" s="103">
        <v>816332013553</v>
      </c>
      <c r="C182" s="40">
        <f>IFERROR(INDEX(EOF!F$28:F$282,MATCH(A182,EOF!A$28:A$282,0)),"-")*INDEX('Price List'!C:C,MATCH(A182,'Price List'!A:A,0))</f>
        <v>0</v>
      </c>
      <c r="D182" s="41">
        <f>IFERROR(INDEX(EOF!E$28:E$282,MATCH(A182,EOF!A$28:A$282,0)),"-")/INDEX('Price List'!C:C,MATCH(A182,'Price List'!A:A,0))</f>
        <v>17.97</v>
      </c>
      <c r="E182" s="38">
        <v>0</v>
      </c>
    </row>
    <row r="183" spans="1:5" hidden="1" x14ac:dyDescent="0.25">
      <c r="A183" s="72" t="s">
        <v>625</v>
      </c>
      <c r="B183" s="103">
        <v>816332013560</v>
      </c>
      <c r="C183" s="40">
        <f>IFERROR(INDEX(EOF!F$28:F$282,MATCH(A183,EOF!A$28:A$282,0)),"-")*INDEX('Price List'!C:C,MATCH(A183,'Price List'!A:A,0))</f>
        <v>0</v>
      </c>
      <c r="D183" s="41">
        <f>IFERROR(INDEX(EOF!E$28:E$282,MATCH(A183,EOF!A$28:A$282,0)),"-")/INDEX('Price List'!C:C,MATCH(A183,'Price List'!A:A,0))</f>
        <v>17.97</v>
      </c>
      <c r="E183" s="38">
        <v>0</v>
      </c>
    </row>
    <row r="184" spans="1:5" hidden="1" x14ac:dyDescent="0.25">
      <c r="A184" s="72" t="s">
        <v>627</v>
      </c>
      <c r="B184" s="103">
        <v>816332013577</v>
      </c>
      <c r="C184" s="40">
        <f>IFERROR(INDEX(EOF!F$28:F$282,MATCH(A184,EOF!A$28:A$282,0)),"-")*INDEX('Price List'!C:C,MATCH(A184,'Price List'!A:A,0))</f>
        <v>0</v>
      </c>
      <c r="D184" s="41">
        <f>IFERROR(INDEX(EOF!E$28:E$282,MATCH(A184,EOF!A$28:A$282,0)),"-")/INDEX('Price List'!C:C,MATCH(A184,'Price List'!A:A,0))</f>
        <v>17.97</v>
      </c>
      <c r="E184" s="38">
        <v>0</v>
      </c>
    </row>
    <row r="185" spans="1:5" hidden="1" x14ac:dyDescent="0.25">
      <c r="A185" s="51" t="s">
        <v>629</v>
      </c>
      <c r="B185" s="103">
        <v>816332013584</v>
      </c>
      <c r="C185" s="40">
        <f>IFERROR(INDEX(EOF!F$28:F$282,MATCH(A185,EOF!A$28:A$282,0)),"-")*INDEX('Price List'!C:C,MATCH(A185,'Price List'!A:A,0))</f>
        <v>0</v>
      </c>
      <c r="D185" s="41">
        <f>IFERROR(INDEX(EOF!E$28:E$282,MATCH(A185,EOF!A$28:A$282,0)),"-")/INDEX('Price List'!C:C,MATCH(A185,'Price List'!A:A,0))</f>
        <v>17.97</v>
      </c>
      <c r="E185" s="38">
        <v>0</v>
      </c>
    </row>
    <row r="186" spans="1:5" hidden="1" x14ac:dyDescent="0.25">
      <c r="A186" s="66" t="s">
        <v>631</v>
      </c>
      <c r="B186" s="104">
        <v>816332013591</v>
      </c>
      <c r="C186" s="40">
        <f>IFERROR(INDEX(EOF!F$28:F$282,MATCH(A186,EOF!A$28:A$282,0)),"-")*INDEX('Price List'!C:C,MATCH(A186,'Price List'!A:A,0))</f>
        <v>0</v>
      </c>
      <c r="D186" s="41">
        <f>IFERROR(INDEX(EOF!E$28:E$282,MATCH(A186,EOF!A$28:A$282,0)),"-")/INDEX('Price List'!C:C,MATCH(A186,'Price List'!A:A,0))</f>
        <v>17.97</v>
      </c>
      <c r="E186" s="38">
        <v>0</v>
      </c>
    </row>
    <row r="187" spans="1:5" hidden="1" x14ac:dyDescent="0.25">
      <c r="A187" s="66" t="s">
        <v>633</v>
      </c>
      <c r="B187" s="103">
        <v>816332013607</v>
      </c>
      <c r="C187" s="40">
        <f>IFERROR(INDEX(EOF!F$28:F$282,MATCH(A187,EOF!A$28:A$282,0)),"-")*INDEX('Price List'!C:C,MATCH(A187,'Price List'!A:A,0))</f>
        <v>0</v>
      </c>
      <c r="D187" s="41">
        <f>IFERROR(INDEX(EOF!E$28:E$282,MATCH(A187,EOF!A$28:A$282,0)),"-")/INDEX('Price List'!C:C,MATCH(A187,'Price List'!A:A,0))</f>
        <v>17.97</v>
      </c>
      <c r="E187" s="38">
        <v>0</v>
      </c>
    </row>
    <row r="188" spans="1:5" hidden="1" x14ac:dyDescent="0.25">
      <c r="A188" s="72" t="s">
        <v>635</v>
      </c>
      <c r="B188" s="103">
        <v>816332013614</v>
      </c>
      <c r="C188" s="40">
        <f>IFERROR(INDEX(EOF!F$28:F$282,MATCH(A188,EOF!A$28:A$282,0)),"-")*INDEX('Price List'!C:C,MATCH(A188,'Price List'!A:A,0))</f>
        <v>0</v>
      </c>
      <c r="D188" s="41">
        <f>IFERROR(INDEX(EOF!E$28:E$282,MATCH(A188,EOF!A$28:A$282,0)),"-")/INDEX('Price List'!C:C,MATCH(A188,'Price List'!A:A,0))</f>
        <v>17.97</v>
      </c>
      <c r="E188" s="38">
        <v>0</v>
      </c>
    </row>
    <row r="189" spans="1:5" hidden="1" x14ac:dyDescent="0.25">
      <c r="A189" s="63" t="s">
        <v>637</v>
      </c>
      <c r="B189" s="105">
        <v>816332013621</v>
      </c>
      <c r="C189" s="40">
        <f>IFERROR(INDEX(EOF!F$28:F$282,MATCH(A189,EOF!A$28:A$282,0)),"-")*INDEX('Price List'!C:C,MATCH(A189,'Price List'!A:A,0))</f>
        <v>0</v>
      </c>
      <c r="D189" s="41">
        <f>IFERROR(INDEX(EOF!E$28:E$282,MATCH(A189,EOF!A$28:A$282,0)),"-")/INDEX('Price List'!C:C,MATCH(A189,'Price List'!A:A,0))</f>
        <v>17.97</v>
      </c>
      <c r="E189" s="38">
        <v>0</v>
      </c>
    </row>
    <row r="190" spans="1:5" hidden="1" x14ac:dyDescent="0.25">
      <c r="A190" s="69" t="s">
        <v>639</v>
      </c>
      <c r="B190" s="104">
        <v>816332013638</v>
      </c>
      <c r="C190" s="40">
        <f>IFERROR(INDEX(EOF!F$28:F$282,MATCH(A190,EOF!A$28:A$282,0)),"-")*INDEX('Price List'!C:C,MATCH(A190,'Price List'!A:A,0))</f>
        <v>0</v>
      </c>
      <c r="D190" s="41">
        <f>IFERROR(INDEX(EOF!E$28:E$282,MATCH(A190,EOF!A$28:A$282,0)),"-")/INDEX('Price List'!C:C,MATCH(A190,'Price List'!A:A,0))</f>
        <v>17.97</v>
      </c>
      <c r="E190" s="38">
        <v>0</v>
      </c>
    </row>
    <row r="191" spans="1:5" hidden="1" x14ac:dyDescent="0.25">
      <c r="A191" s="69" t="s">
        <v>641</v>
      </c>
      <c r="B191" s="104">
        <v>816332013645</v>
      </c>
      <c r="C191" s="40">
        <f>IFERROR(INDEX(EOF!F$28:F$282,MATCH(A191,EOF!A$28:A$282,0)),"-")*INDEX('Price List'!C:C,MATCH(A191,'Price List'!A:A,0))</f>
        <v>0</v>
      </c>
      <c r="D191" s="41">
        <f>IFERROR(INDEX(EOF!E$28:E$282,MATCH(A191,EOF!A$28:A$282,0)),"-")/INDEX('Price List'!C:C,MATCH(A191,'Price List'!A:A,0))</f>
        <v>17.97</v>
      </c>
      <c r="E191" s="38">
        <v>0</v>
      </c>
    </row>
    <row r="192" spans="1:5" hidden="1" x14ac:dyDescent="0.25">
      <c r="A192" s="63"/>
      <c r="B192" s="105"/>
      <c r="C192" s="40"/>
      <c r="D192" s="41"/>
      <c r="E192" s="38">
        <v>0</v>
      </c>
    </row>
    <row r="193" spans="1:5" hidden="1" x14ac:dyDescent="0.25">
      <c r="A193" s="69" t="s">
        <v>644</v>
      </c>
      <c r="B193" s="104">
        <v>816332013492</v>
      </c>
      <c r="C193" s="40">
        <f>IFERROR(INDEX(EOF!F$28:F$282,MATCH(A193,EOF!A$28:A$282,0)),"-")*INDEX('Price List'!C:C,MATCH(A193,'Price List'!A:A,0))</f>
        <v>0</v>
      </c>
      <c r="D193" s="41">
        <f>IFERROR(INDEX(EOF!E$28:E$282,MATCH(A193,EOF!A$28:A$282,0)),"-")/INDEX('Price List'!C:C,MATCH(A193,'Price List'!A:A,0))</f>
        <v>14.97</v>
      </c>
      <c r="E193" s="38">
        <v>0</v>
      </c>
    </row>
    <row r="194" spans="1:5" hidden="1" x14ac:dyDescent="0.25">
      <c r="A194" s="69" t="s">
        <v>646</v>
      </c>
      <c r="B194" s="104">
        <v>816332013485</v>
      </c>
      <c r="C194" s="40">
        <f>IFERROR(INDEX(EOF!F$28:F$282,MATCH(A194,EOF!A$28:A$282,0)),"-")*INDEX('Price List'!C:C,MATCH(A194,'Price List'!A:A,0))</f>
        <v>0</v>
      </c>
      <c r="D194" s="41">
        <f>IFERROR(INDEX(EOF!E$28:E$282,MATCH(A194,EOF!A$28:A$282,0)),"-")/INDEX('Price List'!C:C,MATCH(A194,'Price List'!A:A,0))</f>
        <v>14.97</v>
      </c>
      <c r="E194" s="38">
        <v>0</v>
      </c>
    </row>
    <row r="195" spans="1:5" hidden="1" x14ac:dyDescent="0.25">
      <c r="A195" s="69" t="s">
        <v>648</v>
      </c>
      <c r="B195" s="104">
        <v>816332013478</v>
      </c>
      <c r="C195" s="40">
        <f>IFERROR(INDEX(EOF!F$28:F$282,MATCH(A195,EOF!A$28:A$282,0)),"-")*INDEX('Price List'!C:C,MATCH(A195,'Price List'!A:A,0))</f>
        <v>0</v>
      </c>
      <c r="D195" s="41">
        <f>IFERROR(INDEX(EOF!E$28:E$282,MATCH(A195,EOF!A$28:A$282,0)),"-")/INDEX('Price List'!C:C,MATCH(A195,'Price List'!A:A,0))</f>
        <v>14.97</v>
      </c>
      <c r="E195" s="38">
        <v>0</v>
      </c>
    </row>
    <row r="196" spans="1:5" hidden="1" x14ac:dyDescent="0.25">
      <c r="A196" s="69" t="s">
        <v>458</v>
      </c>
      <c r="B196" s="104" t="s">
        <v>460</v>
      </c>
      <c r="C196" s="40">
        <f>IFERROR(INDEX(EOF!F$28:F$282,MATCH(A196,EOF!A$28:A$282,0)),"-")*INDEX('Price List'!C:C,MATCH(A196,'Price List'!A:A,0))</f>
        <v>0</v>
      </c>
      <c r="D196" s="41">
        <f>IFERROR(INDEX(EOF!E$28:E$282,MATCH(A196,EOF!A$28:A$282,0)),"-")/INDEX('Price List'!C:C,MATCH(A196,'Price List'!A:A,0))</f>
        <v>11.97</v>
      </c>
      <c r="E196" s="38">
        <v>0</v>
      </c>
    </row>
    <row r="197" spans="1:5" hidden="1" x14ac:dyDescent="0.25">
      <c r="A197" s="63" t="s">
        <v>461</v>
      </c>
      <c r="B197" s="105" t="s">
        <v>463</v>
      </c>
      <c r="C197" s="40">
        <f>IFERROR(INDEX(EOF!F$28:F$282,MATCH(A197,EOF!A$28:A$282,0)),"-")*INDEX('Price List'!C:C,MATCH(A197,'Price List'!A:A,0))</f>
        <v>0</v>
      </c>
      <c r="D197" s="41">
        <f>IFERROR(INDEX(EOF!E$28:E$282,MATCH(A197,EOF!A$28:A$282,0)),"-")/INDEX('Price List'!C:C,MATCH(A197,'Price List'!A:A,0))</f>
        <v>11.97</v>
      </c>
      <c r="E197" s="38">
        <v>0</v>
      </c>
    </row>
    <row r="198" spans="1:5" hidden="1" x14ac:dyDescent="0.25">
      <c r="A198" s="63" t="s">
        <v>464</v>
      </c>
      <c r="B198" s="105" t="s">
        <v>466</v>
      </c>
      <c r="C198" s="40">
        <f>IFERROR(INDEX(EOF!F$28:F$282,MATCH(A198,EOF!A$28:A$282,0)),"-")*INDEX('Price List'!C:C,MATCH(A198,'Price List'!A:A,0))</f>
        <v>0</v>
      </c>
      <c r="D198" s="41">
        <f>IFERROR(INDEX(EOF!E$28:E$282,MATCH(A198,EOF!A$28:A$282,0)),"-")/INDEX('Price List'!C:C,MATCH(A198,'Price List'!A:A,0))</f>
        <v>11.97</v>
      </c>
      <c r="E198" s="38">
        <v>0</v>
      </c>
    </row>
    <row r="199" spans="1:5" hidden="1" x14ac:dyDescent="0.25">
      <c r="A199" s="63" t="s">
        <v>467</v>
      </c>
      <c r="B199" s="105" t="s">
        <v>469</v>
      </c>
      <c r="C199" s="40">
        <f>IFERROR(INDEX(EOF!F$28:F$282,MATCH(A199,EOF!A$28:A$282,0)),"-")*INDEX('Price List'!C:C,MATCH(A199,'Price List'!A:A,0))</f>
        <v>0</v>
      </c>
      <c r="D199" s="41">
        <f>IFERROR(INDEX(EOF!E$28:E$282,MATCH(A199,EOF!A$28:A$282,0)),"-")/INDEX('Price List'!C:C,MATCH(A199,'Price List'!A:A,0))</f>
        <v>14.97</v>
      </c>
      <c r="E199" s="38">
        <v>0</v>
      </c>
    </row>
    <row r="200" spans="1:5" hidden="1" x14ac:dyDescent="0.25">
      <c r="A200" s="63" t="s">
        <v>470</v>
      </c>
      <c r="B200" s="105" t="s">
        <v>472</v>
      </c>
      <c r="C200" s="40">
        <f>IFERROR(INDEX(EOF!F$28:F$282,MATCH(A200,EOF!A$28:A$282,0)),"-")*INDEX('Price List'!C:C,MATCH(A200,'Price List'!A:A,0))</f>
        <v>0</v>
      </c>
      <c r="D200" s="41">
        <f>IFERROR(INDEX(EOF!E$28:E$282,MATCH(A200,EOF!A$28:A$282,0)),"-")/INDEX('Price List'!C:C,MATCH(A200,'Price List'!A:A,0))</f>
        <v>14.97</v>
      </c>
      <c r="E200" s="38">
        <v>0</v>
      </c>
    </row>
    <row r="201" spans="1:5" hidden="1" x14ac:dyDescent="0.25">
      <c r="A201" s="69" t="s">
        <v>473</v>
      </c>
      <c r="B201" s="104" t="s">
        <v>475</v>
      </c>
      <c r="C201" s="40">
        <f>IFERROR(INDEX(EOF!F$28:F$282,MATCH(A201,EOF!A$28:A$282,0)),"-")*INDEX('Price List'!C:C,MATCH(A201,'Price List'!A:A,0))</f>
        <v>0</v>
      </c>
      <c r="D201" s="41">
        <f>IFERROR(INDEX(EOF!E$28:E$282,MATCH(A201,EOF!A$28:A$282,0)),"-")/INDEX('Price List'!C:C,MATCH(A201,'Price List'!A:A,0))</f>
        <v>14.97</v>
      </c>
      <c r="E201" s="38">
        <v>0</v>
      </c>
    </row>
    <row r="202" spans="1:5" hidden="1" x14ac:dyDescent="0.25">
      <c r="A202" s="69" t="s">
        <v>650</v>
      </c>
      <c r="B202" s="104">
        <v>816332013232</v>
      </c>
      <c r="C202" s="40">
        <f>IFERROR(INDEX(EOF!F$28:F$282,MATCH(A202,EOF!A$28:A$282,0)),"-")*INDEX('Price List'!C:C,MATCH(A202,'Price List'!A:A,0))</f>
        <v>0</v>
      </c>
      <c r="D202" s="41">
        <f>IFERROR(INDEX(EOF!E$28:E$282,MATCH(A202,EOF!A$28:A$282,0)),"-")/INDEX('Price List'!C:C,MATCH(A202,'Price List'!A:A,0))</f>
        <v>17.97</v>
      </c>
      <c r="E202" s="38">
        <v>0</v>
      </c>
    </row>
    <row r="203" spans="1:5" hidden="1" x14ac:dyDescent="0.25">
      <c r="A203" s="69" t="s">
        <v>652</v>
      </c>
      <c r="B203" s="104">
        <v>816332013249</v>
      </c>
      <c r="C203" s="40">
        <f>IFERROR(INDEX(EOF!F$28:F$282,MATCH(A203,EOF!A$28:A$282,0)),"-")*INDEX('Price List'!C:C,MATCH(A203,'Price List'!A:A,0))</f>
        <v>0</v>
      </c>
      <c r="D203" s="41">
        <f>IFERROR(INDEX(EOF!E$28:E$282,MATCH(A203,EOF!A$28:A$282,0)),"-")/INDEX('Price List'!C:C,MATCH(A203,'Price List'!A:A,0))</f>
        <v>17.97</v>
      </c>
      <c r="E203" s="38">
        <v>0</v>
      </c>
    </row>
    <row r="204" spans="1:5" hidden="1" x14ac:dyDescent="0.25">
      <c r="A204" s="63"/>
      <c r="B204" s="105"/>
      <c r="C204" s="40"/>
      <c r="D204" s="41"/>
      <c r="E204" s="38">
        <v>0</v>
      </c>
    </row>
    <row r="205" spans="1:5" hidden="1" x14ac:dyDescent="0.25">
      <c r="A205" s="63" t="s">
        <v>654</v>
      </c>
      <c r="B205" s="105">
        <v>816332013683</v>
      </c>
      <c r="C205" s="40">
        <f>IFERROR(INDEX(EOF!F$28:F$282,MATCH(A205,EOF!A$28:A$282,0)),"-")*INDEX('Price List'!C:C,MATCH(A205,'Price List'!A:A,0))</f>
        <v>0</v>
      </c>
      <c r="D205" s="41">
        <f>IFERROR(INDEX(EOF!E$28:E$282,MATCH(A205,EOF!A$28:A$282,0)),"-")/INDEX('Price List'!C:C,MATCH(A205,'Price List'!A:A,0))</f>
        <v>1.25</v>
      </c>
      <c r="E205" s="38">
        <v>0</v>
      </c>
    </row>
    <row r="206" spans="1:5" hidden="1" x14ac:dyDescent="0.25">
      <c r="A206" s="72" t="s">
        <v>146</v>
      </c>
      <c r="B206" s="103" t="s">
        <v>225</v>
      </c>
      <c r="C206" s="40">
        <f>IFERROR(INDEX(EOF!F$28:F$282,MATCH(A206,EOF!A$28:A$282,0)),"-")*INDEX('Price List'!C:C,MATCH(A206,'Price List'!A:A,0))</f>
        <v>0</v>
      </c>
      <c r="D206" s="41">
        <f>IFERROR(INDEX(EOF!E$28:E$282,MATCH(A206,EOF!A$28:A$282,0)),"-")/INDEX('Price List'!C:C,MATCH(A206,'Price List'!A:A,0))</f>
        <v>1.25</v>
      </c>
      <c r="E206" s="38">
        <v>0</v>
      </c>
    </row>
    <row r="207" spans="1:5" hidden="1" x14ac:dyDescent="0.25">
      <c r="A207" s="72" t="s">
        <v>422</v>
      </c>
      <c r="B207" s="103" t="s">
        <v>424</v>
      </c>
      <c r="C207" s="40">
        <f>IFERROR(INDEX(EOF!F$28:F$282,MATCH(A207,EOF!A$28:A$282,0)),"-")*INDEX('Price List'!C:C,MATCH(A207,'Price List'!A:A,0))</f>
        <v>0</v>
      </c>
      <c r="D207" s="41">
        <f>IFERROR(INDEX(EOF!E$28:E$282,MATCH(A207,EOF!A$28:A$282,0)),"-")/INDEX('Price List'!C:C,MATCH(A207,'Price List'!A:A,0))</f>
        <v>1.25</v>
      </c>
      <c r="E207" s="38">
        <v>0</v>
      </c>
    </row>
    <row r="208" spans="1:5" hidden="1" x14ac:dyDescent="0.25">
      <c r="A208" s="72" t="s">
        <v>263</v>
      </c>
      <c r="B208" s="103" t="s">
        <v>265</v>
      </c>
      <c r="C208" s="40">
        <f>IFERROR(INDEX(EOF!F$28:F$282,MATCH(A208,EOF!A$28:A$282,0)),"-")*INDEX('Price List'!C:C,MATCH(A208,'Price List'!A:A,0))</f>
        <v>0</v>
      </c>
      <c r="D208" s="41">
        <f>IFERROR(INDEX(EOF!E$28:E$282,MATCH(A208,EOF!A$28:A$282,0)),"-")/INDEX('Price List'!C:C,MATCH(A208,'Price List'!A:A,0))</f>
        <v>2</v>
      </c>
      <c r="E208" s="38">
        <v>0</v>
      </c>
    </row>
    <row r="209" spans="1:5" hidden="1" x14ac:dyDescent="0.25">
      <c r="A209" s="72" t="s">
        <v>144</v>
      </c>
      <c r="B209" s="103" t="s">
        <v>224</v>
      </c>
      <c r="C209" s="40">
        <f>IFERROR(INDEX(EOF!F$28:F$282,MATCH(A209,EOF!A$28:A$282,0)),"-")*INDEX('Price List'!C:C,MATCH(A209,'Price List'!A:A,0))</f>
        <v>0</v>
      </c>
      <c r="D209" s="41">
        <f>IFERROR(INDEX(EOF!E$28:E$282,MATCH(A209,EOF!A$28:A$282,0)),"-")/INDEX('Price List'!C:C,MATCH(A209,'Price List'!A:A,0))</f>
        <v>1.5</v>
      </c>
      <c r="E209" s="38">
        <v>0</v>
      </c>
    </row>
    <row r="210" spans="1:5" hidden="1" x14ac:dyDescent="0.25">
      <c r="A210" s="72" t="s">
        <v>425</v>
      </c>
      <c r="B210" s="103" t="s">
        <v>427</v>
      </c>
      <c r="C210" s="40">
        <f>IFERROR(INDEX(EOF!F$28:F$282,MATCH(A210,EOF!A$28:A$282,0)),"-")*INDEX('Price List'!C:C,MATCH(A210,'Price List'!A:A,0))</f>
        <v>0</v>
      </c>
      <c r="D210" s="41">
        <f>IFERROR(INDEX(EOF!E$28:E$282,MATCH(A210,EOF!A$28:A$282,0)),"-")/INDEX('Price List'!C:C,MATCH(A210,'Price List'!A:A,0))</f>
        <v>1.25</v>
      </c>
      <c r="E210" s="38">
        <v>0</v>
      </c>
    </row>
    <row r="211" spans="1:5" hidden="1" x14ac:dyDescent="0.25">
      <c r="A211" s="51" t="s">
        <v>656</v>
      </c>
      <c r="B211" s="103">
        <v>816332013669</v>
      </c>
      <c r="C211" s="40">
        <f>IFERROR(INDEX(EOF!F$28:F$282,MATCH(A211,EOF!A$28:A$282,0)),"-")*INDEX('Price List'!C:C,MATCH(A211,'Price List'!A:A,0))</f>
        <v>0</v>
      </c>
      <c r="D211" s="41">
        <f>IFERROR(INDEX(EOF!E$28:E$282,MATCH(A211,EOF!A$28:A$282,0)),"-")/INDEX('Price List'!C:C,MATCH(A211,'Price List'!A:A,0))</f>
        <v>1.25</v>
      </c>
      <c r="E211" s="38">
        <v>0</v>
      </c>
    </row>
    <row r="212" spans="1:5" hidden="1" x14ac:dyDescent="0.25">
      <c r="A212" s="51" t="s">
        <v>658</v>
      </c>
      <c r="B212" s="103">
        <v>816332013676</v>
      </c>
      <c r="C212" s="40">
        <f>IFERROR(INDEX(EOF!F$28:F$282,MATCH(A212,EOF!A$28:A$282,0)),"-")*INDEX('Price List'!C:C,MATCH(A212,'Price List'!A:A,0))</f>
        <v>0</v>
      </c>
      <c r="D212" s="41">
        <f>IFERROR(INDEX(EOF!E$28:E$282,MATCH(A212,EOF!A$28:A$282,0)),"-")/INDEX('Price List'!C:C,MATCH(A212,'Price List'!A:A,0))</f>
        <v>1.25</v>
      </c>
      <c r="E212" s="38">
        <v>0</v>
      </c>
    </row>
    <row r="213" spans="1:5" hidden="1" x14ac:dyDescent="0.25">
      <c r="A213" s="51" t="s">
        <v>428</v>
      </c>
      <c r="B213" s="103" t="s">
        <v>430</v>
      </c>
      <c r="C213" s="40">
        <f>IFERROR(INDEX(EOF!F$28:F$282,MATCH(A213,EOF!A$28:A$282,0)),"-")*INDEX('Price List'!C:C,MATCH(A213,'Price List'!A:A,0))</f>
        <v>0</v>
      </c>
      <c r="D213" s="41">
        <f>IFERROR(INDEX(EOF!E$28:E$282,MATCH(A213,EOF!A$28:A$282,0)),"-")/INDEX('Price List'!C:C,MATCH(A213,'Price List'!A:A,0))</f>
        <v>1.25</v>
      </c>
      <c r="E213" s="38">
        <v>0</v>
      </c>
    </row>
    <row r="214" spans="1:5" hidden="1" x14ac:dyDescent="0.25">
      <c r="A214" s="51" t="s">
        <v>431</v>
      </c>
      <c r="B214" s="103" t="s">
        <v>433</v>
      </c>
      <c r="C214" s="40">
        <f>IFERROR(INDEX(EOF!F$28:F$282,MATCH(A214,EOF!A$28:A$282,0)),"-")*INDEX('Price List'!C:C,MATCH(A214,'Price List'!A:A,0))</f>
        <v>0</v>
      </c>
      <c r="D214" s="41">
        <f>IFERROR(INDEX(EOF!E$28:E$282,MATCH(A214,EOF!A$28:A$282,0)),"-")/INDEX('Price List'!C:C,MATCH(A214,'Price List'!A:A,0))</f>
        <v>1.25</v>
      </c>
      <c r="E214" s="38">
        <v>0</v>
      </c>
    </row>
    <row r="215" spans="1:5" hidden="1" x14ac:dyDescent="0.25">
      <c r="A215" s="51" t="s">
        <v>325</v>
      </c>
      <c r="B215" s="103" t="s">
        <v>335</v>
      </c>
      <c r="C215" s="40">
        <f>IFERROR(INDEX(EOF!F$28:F$282,MATCH(A215,EOF!A$28:A$282,0)),"-")*INDEX('Price List'!C:C,MATCH(A215,'Price List'!A:A,0))</f>
        <v>0</v>
      </c>
      <c r="D215" s="41">
        <f>IFERROR(INDEX(EOF!E$28:E$282,MATCH(A215,EOF!A$28:A$282,0)),"-")/INDEX('Price List'!C:C,MATCH(A215,'Price List'!A:A,0))</f>
        <v>3</v>
      </c>
      <c r="E215" s="38">
        <v>0</v>
      </c>
    </row>
    <row r="216" spans="1:5" hidden="1" x14ac:dyDescent="0.25">
      <c r="A216" s="51" t="s">
        <v>327</v>
      </c>
      <c r="B216" s="103" t="s">
        <v>336</v>
      </c>
      <c r="C216" s="40">
        <f>IFERROR(INDEX(EOF!F$28:F$282,MATCH(A216,EOF!A$28:A$282,0)),"-")*INDEX('Price List'!C:C,MATCH(A216,'Price List'!A:A,0))</f>
        <v>0</v>
      </c>
      <c r="D216" s="41">
        <f>IFERROR(INDEX(EOF!E$28:E$282,MATCH(A216,EOF!A$28:A$282,0)),"-")/INDEX('Price List'!C:C,MATCH(A216,'Price List'!A:A,0))</f>
        <v>2.5</v>
      </c>
      <c r="E216" s="38">
        <v>0</v>
      </c>
    </row>
    <row r="217" spans="1:5" hidden="1" x14ac:dyDescent="0.25">
      <c r="A217" s="51" t="s">
        <v>437</v>
      </c>
      <c r="B217" s="103" t="s">
        <v>439</v>
      </c>
      <c r="C217" s="40">
        <f>IFERROR(INDEX(EOF!F$28:F$282,MATCH(A217,EOF!A$28:A$282,0)),"-")*INDEX('Price List'!C:C,MATCH(A217,'Price List'!A:A,0))</f>
        <v>0</v>
      </c>
      <c r="D217" s="41">
        <f>IFERROR(INDEX(EOF!E$28:E$282,MATCH(A217,EOF!A$28:A$282,0)),"-")/INDEX('Price List'!C:C,MATCH(A217,'Price List'!A:A,0))</f>
        <v>3</v>
      </c>
      <c r="E217" s="38">
        <v>0</v>
      </c>
    </row>
    <row r="218" spans="1:5" hidden="1" x14ac:dyDescent="0.25">
      <c r="A218" s="51" t="s">
        <v>434</v>
      </c>
      <c r="B218" s="103" t="s">
        <v>436</v>
      </c>
      <c r="C218" s="40">
        <f>IFERROR(INDEX(EOF!F$28:F$282,MATCH(A218,EOF!A$28:A$282,0)),"-")*INDEX('Price List'!C:C,MATCH(A218,'Price List'!A:A,0))</f>
        <v>0</v>
      </c>
      <c r="D218" s="41">
        <f>IFERROR(INDEX(EOF!E$28:E$282,MATCH(A218,EOF!A$28:A$282,0)),"-")/INDEX('Price List'!C:C,MATCH(A218,'Price List'!A:A,0))</f>
        <v>2.5</v>
      </c>
      <c r="E218" s="38">
        <v>0</v>
      </c>
    </row>
    <row r="219" spans="1:5" hidden="1" x14ac:dyDescent="0.25">
      <c r="A219" s="51" t="s">
        <v>440</v>
      </c>
      <c r="B219" s="103" t="s">
        <v>442</v>
      </c>
      <c r="C219" s="40">
        <f>IFERROR(INDEX(EOF!F$28:F$282,MATCH(A219,EOF!A$28:A$282,0)),"-")*INDEX('Price List'!C:C,MATCH(A219,'Price List'!A:A,0))</f>
        <v>0</v>
      </c>
      <c r="D219" s="41">
        <f>IFERROR(INDEX(EOF!E$28:E$282,MATCH(A219,EOF!A$28:A$282,0)),"-")/INDEX('Price List'!C:C,MATCH(A219,'Price List'!A:A,0))</f>
        <v>2.5</v>
      </c>
      <c r="E219" s="38">
        <v>0</v>
      </c>
    </row>
    <row r="220" spans="1:5" hidden="1" x14ac:dyDescent="0.25">
      <c r="A220" s="51" t="s">
        <v>443</v>
      </c>
      <c r="B220" s="103" t="s">
        <v>445</v>
      </c>
      <c r="C220" s="40">
        <f>IFERROR(INDEX(EOF!F$28:F$282,MATCH(A220,EOF!A$28:A$282,0)),"-")*INDEX('Price List'!C:C,MATCH(A220,'Price List'!A:A,0))</f>
        <v>0</v>
      </c>
      <c r="D220" s="41">
        <f>IFERROR(INDEX(EOF!E$28:E$282,MATCH(A220,EOF!A$28:A$282,0)),"-")/INDEX('Price List'!C:C,MATCH(A220,'Price List'!A:A,0))</f>
        <v>2.5</v>
      </c>
      <c r="E220" s="38">
        <v>0</v>
      </c>
    </row>
    <row r="221" spans="1:5" hidden="1" x14ac:dyDescent="0.25">
      <c r="A221" s="51" t="s">
        <v>329</v>
      </c>
      <c r="B221" s="103" t="s">
        <v>337</v>
      </c>
      <c r="C221" s="40">
        <f>IFERROR(INDEX(EOF!F$28:F$282,MATCH(A221,EOF!A$28:A$282,0)),"-")*INDEX('Price List'!C:C,MATCH(A221,'Price List'!A:A,0))</f>
        <v>0</v>
      </c>
      <c r="D221" s="41">
        <f>IFERROR(INDEX(EOF!E$28:E$282,MATCH(A221,EOF!A$28:A$282,0)),"-")/INDEX('Price List'!C:C,MATCH(A221,'Price List'!A:A,0))</f>
        <v>3</v>
      </c>
      <c r="E221" s="38">
        <v>0</v>
      </c>
    </row>
    <row r="222" spans="1:5" hidden="1" x14ac:dyDescent="0.25">
      <c r="A222" s="51" t="s">
        <v>331</v>
      </c>
      <c r="B222" s="103" t="s">
        <v>338</v>
      </c>
      <c r="C222" s="40">
        <f>IFERROR(INDEX(EOF!F$28:F$282,MATCH(A222,EOF!A$28:A$282,0)),"-")*INDEX('Price List'!C:C,MATCH(A222,'Price List'!A:A,0))</f>
        <v>0</v>
      </c>
      <c r="D222" s="41">
        <f>IFERROR(INDEX(EOF!E$28:E$282,MATCH(A222,EOF!A$28:A$282,0)),"-")/INDEX('Price List'!C:C,MATCH(A222,'Price List'!A:A,0))</f>
        <v>2.5</v>
      </c>
      <c r="E222" s="38">
        <v>0</v>
      </c>
    </row>
    <row r="223" spans="1:5" hidden="1" x14ac:dyDescent="0.25">
      <c r="A223" s="51" t="s">
        <v>446</v>
      </c>
      <c r="B223" s="103" t="s">
        <v>448</v>
      </c>
      <c r="C223" s="40">
        <f>IFERROR(INDEX(EOF!F$28:F$282,MATCH(A223,EOF!A$28:A$282,0)),"-")*INDEX('Price List'!C:C,MATCH(A223,'Price List'!A:A,0))</f>
        <v>0</v>
      </c>
      <c r="D223" s="41">
        <f>IFERROR(INDEX(EOF!E$28:E$282,MATCH(A223,EOF!A$28:A$282,0)),"-")/INDEX('Price List'!C:C,MATCH(A223,'Price List'!A:A,0))</f>
        <v>2.5</v>
      </c>
      <c r="E223" s="38">
        <v>0</v>
      </c>
    </row>
    <row r="224" spans="1:5" hidden="1" x14ac:dyDescent="0.25">
      <c r="A224" s="51" t="s">
        <v>333</v>
      </c>
      <c r="B224" s="103" t="s">
        <v>339</v>
      </c>
      <c r="C224" s="40">
        <f>IFERROR(INDEX(EOF!F$28:F$282,MATCH(A224,EOF!A$28:A$282,0)),"-")*INDEX('Price List'!C:C,MATCH(A224,'Price List'!A:A,0))</f>
        <v>0</v>
      </c>
      <c r="D224" s="41">
        <f>IFERROR(INDEX(EOF!E$28:E$282,MATCH(A224,EOF!A$28:A$282,0)),"-")/INDEX('Price List'!C:C,MATCH(A224,'Price List'!A:A,0))</f>
        <v>2.5</v>
      </c>
      <c r="E224" s="38">
        <v>0</v>
      </c>
    </row>
    <row r="225" spans="1:5" hidden="1" x14ac:dyDescent="0.25">
      <c r="A225" s="51" t="s">
        <v>449</v>
      </c>
      <c r="B225" s="103" t="s">
        <v>451</v>
      </c>
      <c r="C225" s="40">
        <f>IFERROR(INDEX(EOF!F$28:F$282,MATCH(A225,EOF!A$28:A$282,0)),"-")*INDEX('Price List'!C:C,MATCH(A225,'Price List'!A:A,0))</f>
        <v>0</v>
      </c>
      <c r="D225" s="41">
        <f>IFERROR(INDEX(EOF!E$28:E$282,MATCH(A225,EOF!A$28:A$282,0)),"-")/INDEX('Price List'!C:C,MATCH(A225,'Price List'!A:A,0))</f>
        <v>2.5</v>
      </c>
      <c r="E225" s="38">
        <v>0</v>
      </c>
    </row>
    <row r="226" spans="1:5" hidden="1" x14ac:dyDescent="0.25">
      <c r="A226" s="51" t="s">
        <v>452</v>
      </c>
      <c r="B226" s="103" t="s">
        <v>454</v>
      </c>
      <c r="C226" s="40">
        <f>IFERROR(INDEX(EOF!F$28:F$282,MATCH(A226,EOF!A$28:A$282,0)),"-")*INDEX('Price List'!C:C,MATCH(A226,'Price List'!A:A,0))</f>
        <v>0</v>
      </c>
      <c r="D226" s="41">
        <f>IFERROR(INDEX(EOF!E$28:E$282,MATCH(A226,EOF!A$28:A$282,0)),"-")/INDEX('Price List'!C:C,MATCH(A226,'Price List'!A:A,0))</f>
        <v>2.5</v>
      </c>
      <c r="E226" s="38">
        <v>0</v>
      </c>
    </row>
    <row r="227" spans="1:5" hidden="1" x14ac:dyDescent="0.25">
      <c r="A227" s="51" t="s">
        <v>455</v>
      </c>
      <c r="B227" s="103" t="s">
        <v>457</v>
      </c>
      <c r="C227" s="40">
        <f>IFERROR(INDEX(EOF!F$28:F$282,MATCH(A227,EOF!A$28:A$282,0)),"-")*INDEX('Price List'!C:C,MATCH(A227,'Price List'!A:A,0))</f>
        <v>0</v>
      </c>
      <c r="D227" s="41">
        <f>IFERROR(INDEX(EOF!E$28:E$282,MATCH(A227,EOF!A$28:A$282,0)),"-")/INDEX('Price List'!C:C,MATCH(A227,'Price List'!A:A,0))</f>
        <v>2.5</v>
      </c>
      <c r="E227" s="38">
        <v>0</v>
      </c>
    </row>
    <row r="228" spans="1:5" hidden="1" x14ac:dyDescent="0.25">
      <c r="A228" s="51" t="s">
        <v>660</v>
      </c>
      <c r="B228" s="103">
        <v>816332013690</v>
      </c>
      <c r="C228" s="40">
        <f>IFERROR(INDEX(EOF!F$28:F$282,MATCH(A228,EOF!A$28:A$282,0)),"-")*INDEX('Price List'!C:C,MATCH(A228,'Price List'!A:A,0))</f>
        <v>0</v>
      </c>
      <c r="D228" s="41">
        <f>IFERROR(INDEX(EOF!E$28:E$282,MATCH(A228,EOF!A$28:A$282,0)),"-")/INDEX('Price List'!C:C,MATCH(A228,'Price List'!A:A,0))</f>
        <v>2.5</v>
      </c>
      <c r="E228" s="38">
        <v>0</v>
      </c>
    </row>
    <row r="229" spans="1:5" hidden="1" x14ac:dyDescent="0.25">
      <c r="A229" s="51" t="s">
        <v>266</v>
      </c>
      <c r="B229" s="103" t="s">
        <v>268</v>
      </c>
      <c r="C229" s="40">
        <f>IFERROR(INDEX(EOF!F$28:F$282,MATCH(A229,EOF!A$28:A$282,0)),"-")*INDEX('Price List'!C:C,MATCH(A229,'Price List'!A:A,0))</f>
        <v>0</v>
      </c>
      <c r="D229" s="41">
        <f>IFERROR(INDEX(EOF!E$28:E$282,MATCH(A229,EOF!A$28:A$282,0)),"-")/INDEX('Price List'!C:C,MATCH(A229,'Price List'!A:A,0))</f>
        <v>9.98</v>
      </c>
      <c r="E229" s="38">
        <v>0</v>
      </c>
    </row>
    <row r="230" spans="1:5" hidden="1" x14ac:dyDescent="0.25">
      <c r="A230" s="51" t="s">
        <v>269</v>
      </c>
      <c r="B230" s="103" t="s">
        <v>271</v>
      </c>
      <c r="C230" s="40">
        <f>IFERROR(INDEX(EOF!F$28:F$282,MATCH(A230,EOF!A$28:A$282,0)),"-")*INDEX('Price List'!C:C,MATCH(A230,'Price List'!A:A,0))</f>
        <v>0</v>
      </c>
      <c r="D230" s="41">
        <f>IFERROR(INDEX(EOF!E$28:E$282,MATCH(A230,EOF!A$28:A$282,0)),"-")/INDEX('Price List'!C:C,MATCH(A230,'Price List'!A:A,0))</f>
        <v>9.98</v>
      </c>
      <c r="E230" s="38">
        <v>0</v>
      </c>
    </row>
    <row r="231" spans="1:5" hidden="1" x14ac:dyDescent="0.25">
      <c r="A231" s="51"/>
      <c r="B231" s="103"/>
      <c r="C231" s="40"/>
      <c r="D231" s="41"/>
      <c r="E231" s="38">
        <v>0</v>
      </c>
    </row>
    <row r="232" spans="1:5" hidden="1" x14ac:dyDescent="0.25">
      <c r="A232" s="51" t="s">
        <v>343</v>
      </c>
      <c r="B232" s="103" t="s">
        <v>345</v>
      </c>
      <c r="C232" s="40">
        <f>IFERROR(INDEX(EOF!F$28:F$282,MATCH(A232,EOF!A$28:A$282,0)),"-")*INDEX('Price List'!C:C,MATCH(A232,'Price List'!A:A,0))</f>
        <v>0</v>
      </c>
      <c r="D232" s="41">
        <f>IFERROR(INDEX(EOF!E$28:E$282,MATCH(A232,EOF!A$28:A$282,0)),"-")/INDEX('Price List'!C:C,MATCH(A232,'Price List'!A:A,0))</f>
        <v>5</v>
      </c>
      <c r="E232" s="38">
        <v>0</v>
      </c>
    </row>
    <row r="233" spans="1:5" hidden="1" x14ac:dyDescent="0.25">
      <c r="A233" s="51" t="s">
        <v>152</v>
      </c>
      <c r="B233" s="103" t="s">
        <v>229</v>
      </c>
      <c r="C233" s="40">
        <f>IFERROR(INDEX(EOF!F$28:F$282,MATCH(A233,EOF!A$28:A$282,0)),"-")*INDEX('Price List'!C:C,MATCH(A233,'Price List'!A:A,0))</f>
        <v>0</v>
      </c>
      <c r="D233" s="41">
        <f>IFERROR(INDEX(EOF!E$28:E$282,MATCH(A233,EOF!A$28:A$282,0)),"-")/INDEX('Price List'!C:C,MATCH(A233,'Price List'!A:A,0))</f>
        <v>6</v>
      </c>
      <c r="E233" s="38">
        <v>0</v>
      </c>
    </row>
    <row r="234" spans="1:5" hidden="1" x14ac:dyDescent="0.25">
      <c r="A234" s="51" t="s">
        <v>662</v>
      </c>
      <c r="B234" s="103">
        <v>816332011740</v>
      </c>
      <c r="C234" s="40">
        <f>IFERROR(INDEX(EOF!F$28:F$282,MATCH(A234,EOF!A$28:A$282,0)),"-")*INDEX('Price List'!C:C,MATCH(A234,'Price List'!A:A,0))</f>
        <v>0</v>
      </c>
      <c r="D234" s="41">
        <f>IFERROR(INDEX(EOF!E$28:E$282,MATCH(A234,EOF!A$28:A$282,0)),"-")/INDEX('Price List'!C:C,MATCH(A234,'Price List'!A:A,0))</f>
        <v>2.97</v>
      </c>
      <c r="E234" s="38">
        <v>0</v>
      </c>
    </row>
    <row r="235" spans="1:5" hidden="1" x14ac:dyDescent="0.25">
      <c r="A235" s="51" t="s">
        <v>154</v>
      </c>
      <c r="B235" s="103" t="s">
        <v>230</v>
      </c>
      <c r="C235" s="40">
        <f>IFERROR(INDEX(EOF!F$28:F$282,MATCH(A235,EOF!A$28:A$282,0)),"-")*INDEX('Price List'!C:C,MATCH(A235,'Price List'!A:A,0))</f>
        <v>0</v>
      </c>
      <c r="D235" s="41">
        <f>IFERROR(INDEX(EOF!E$28:E$282,MATCH(A235,EOF!A$28:A$282,0)),"-")/INDEX('Price List'!C:C,MATCH(A235,'Price List'!A:A,0))</f>
        <v>6</v>
      </c>
      <c r="E235" s="38">
        <v>0</v>
      </c>
    </row>
    <row r="236" spans="1:5" hidden="1" x14ac:dyDescent="0.25">
      <c r="A236" s="51" t="s">
        <v>664</v>
      </c>
      <c r="B236" s="103">
        <v>816332012716</v>
      </c>
      <c r="C236" s="40">
        <f>IFERROR(INDEX(EOF!F$28:F$282,MATCH(A236,EOF!A$28:A$282,0)),"-")*INDEX('Price List'!C:C,MATCH(A236,'Price List'!A:A,0))</f>
        <v>0</v>
      </c>
      <c r="D236" s="41">
        <f>IFERROR(INDEX(EOF!E$28:E$282,MATCH(A236,EOF!A$28:A$282,0)),"-")/INDEX('Price List'!C:C,MATCH(A236,'Price List'!A:A,0))</f>
        <v>2.97</v>
      </c>
      <c r="E236" s="38">
        <v>0</v>
      </c>
    </row>
    <row r="237" spans="1:5" hidden="1" x14ac:dyDescent="0.25">
      <c r="A237" s="51" t="s">
        <v>156</v>
      </c>
      <c r="B237" s="103" t="s">
        <v>231</v>
      </c>
      <c r="C237" s="40">
        <f>IFERROR(INDEX(EOF!F$28:F$282,MATCH(A237,EOF!A$28:A$282,0)),"-")*INDEX('Price List'!C:C,MATCH(A237,'Price List'!A:A,0))</f>
        <v>0</v>
      </c>
      <c r="D237" s="41">
        <f>IFERROR(INDEX(EOF!E$28:E$282,MATCH(A237,EOF!A$28:A$282,0)),"-")/INDEX('Price List'!C:C,MATCH(A237,'Price List'!A:A,0))</f>
        <v>8.4</v>
      </c>
      <c r="E237" s="38">
        <v>0</v>
      </c>
    </row>
    <row r="238" spans="1:5" hidden="1" x14ac:dyDescent="0.25">
      <c r="A238" s="51" t="s">
        <v>164</v>
      </c>
      <c r="B238" s="103" t="s">
        <v>235</v>
      </c>
      <c r="C238" s="40">
        <f>IFERROR(INDEX(EOF!F$28:F$282,MATCH(A238,EOF!A$28:A$282,0)),"-")*INDEX('Price List'!C:C,MATCH(A238,'Price List'!A:A,0))</f>
        <v>0</v>
      </c>
      <c r="D238" s="41">
        <f>IFERROR(INDEX(EOF!E$28:E$282,MATCH(A238,EOF!A$28:A$282,0)),"-")/INDEX('Price List'!C:C,MATCH(A238,'Price List'!A:A,0))</f>
        <v>4.2</v>
      </c>
      <c r="E238" s="38">
        <v>0</v>
      </c>
    </row>
    <row r="239" spans="1:5" hidden="1" x14ac:dyDescent="0.25">
      <c r="A239" s="51" t="s">
        <v>166</v>
      </c>
      <c r="B239" s="103" t="s">
        <v>236</v>
      </c>
      <c r="C239" s="40">
        <f>IFERROR(INDEX(EOF!F$28:F$282,MATCH(A239,EOF!A$28:A$282,0)),"-")*INDEX('Price List'!C:C,MATCH(A239,'Price List'!A:A,0))</f>
        <v>0</v>
      </c>
      <c r="D239" s="41">
        <f>IFERROR(INDEX(EOF!E$28:E$282,MATCH(A239,EOF!A$28:A$282,0)),"-")/INDEX('Price List'!C:C,MATCH(A239,'Price List'!A:A,0))</f>
        <v>3</v>
      </c>
      <c r="E239" s="38">
        <v>0</v>
      </c>
    </row>
    <row r="240" spans="1:5" hidden="1" x14ac:dyDescent="0.25">
      <c r="A240" s="55" t="s">
        <v>168</v>
      </c>
      <c r="B240" s="103" t="s">
        <v>237</v>
      </c>
      <c r="C240" s="40">
        <f>IFERROR(INDEX(EOF!F$28:F$282,MATCH(A240,EOF!A$28:A$282,0)),"-")*INDEX('Price List'!C:C,MATCH(A240,'Price List'!A:A,0))</f>
        <v>0</v>
      </c>
      <c r="D240" s="41">
        <f>IFERROR(INDEX(EOF!E$28:E$282,MATCH(A240,EOF!A$28:A$282,0)),"-")/INDEX('Price List'!C:C,MATCH(A240,'Price List'!A:A,0))</f>
        <v>6</v>
      </c>
      <c r="E240" s="38">
        <v>0</v>
      </c>
    </row>
    <row r="241" spans="1:5" hidden="1" x14ac:dyDescent="0.25">
      <c r="A241" s="51" t="s">
        <v>170</v>
      </c>
      <c r="B241" s="103" t="s">
        <v>238</v>
      </c>
      <c r="C241" s="40">
        <f>IFERROR(INDEX(EOF!F$28:F$282,MATCH(A241,EOF!A$28:A$282,0)),"-")*INDEX('Price List'!C:C,MATCH(A241,'Price List'!A:A,0))</f>
        <v>0</v>
      </c>
      <c r="D241" s="41">
        <f>IFERROR(INDEX(EOF!E$28:E$282,MATCH(A241,EOF!A$28:A$282,0)),"-")/INDEX('Price List'!C:C,MATCH(A241,'Price List'!A:A,0))</f>
        <v>6</v>
      </c>
      <c r="E241" s="38">
        <v>0</v>
      </c>
    </row>
    <row r="242" spans="1:5" hidden="1" x14ac:dyDescent="0.25">
      <c r="A242" s="51" t="s">
        <v>172</v>
      </c>
      <c r="B242" s="103" t="s">
        <v>239</v>
      </c>
      <c r="C242" s="40">
        <f>IFERROR(INDEX(EOF!F$28:F$282,MATCH(A242,EOF!A$28:A$282,0)),"-")*INDEX('Price List'!C:C,MATCH(A242,'Price List'!A:A,0))</f>
        <v>0</v>
      </c>
      <c r="D242" s="41">
        <f>IFERROR(INDEX(EOF!E$28:E$282,MATCH(A242,EOF!A$28:A$282,0)),"-")/INDEX('Price List'!C:C,MATCH(A242,'Price List'!A:A,0))</f>
        <v>8.4</v>
      </c>
      <c r="E242" s="38">
        <v>0</v>
      </c>
    </row>
    <row r="243" spans="1:5" hidden="1" x14ac:dyDescent="0.25">
      <c r="A243" s="51" t="s">
        <v>174</v>
      </c>
      <c r="B243" s="103" t="s">
        <v>240</v>
      </c>
      <c r="C243" s="40">
        <f>IFERROR(INDEX(EOF!F$28:F$282,MATCH(A243,EOF!A$28:A$282,0)),"-")*INDEX('Price List'!C:C,MATCH(A243,'Price List'!A:A,0))</f>
        <v>0</v>
      </c>
      <c r="D243" s="41">
        <f>IFERROR(INDEX(EOF!E$28:E$282,MATCH(A243,EOF!A$28:A$282,0)),"-")/INDEX('Price List'!C:C,MATCH(A243,'Price List'!A:A,0))</f>
        <v>8.4</v>
      </c>
      <c r="E243" s="38">
        <v>0</v>
      </c>
    </row>
    <row r="244" spans="1:5" hidden="1" x14ac:dyDescent="0.25">
      <c r="A244" s="51" t="s">
        <v>170</v>
      </c>
      <c r="B244" s="103" t="s">
        <v>238</v>
      </c>
      <c r="C244" s="40">
        <f>IFERROR(INDEX(EOF!F$28:F$282,MATCH(A244,EOF!A$28:A$282,0)),"-")*INDEX('Price List'!C:C,MATCH(A244,'Price List'!A:A,0))</f>
        <v>0</v>
      </c>
      <c r="D244" s="41">
        <f>IFERROR(INDEX(EOF!E$28:E$282,MATCH(A244,EOF!A$28:A$282,0)),"-")/INDEX('Price List'!C:C,MATCH(A244,'Price List'!A:A,0))</f>
        <v>6</v>
      </c>
      <c r="E244" s="38">
        <v>0</v>
      </c>
    </row>
    <row r="245" spans="1:5" hidden="1" x14ac:dyDescent="0.25">
      <c r="A245" s="51" t="s">
        <v>172</v>
      </c>
      <c r="B245" s="103" t="s">
        <v>239</v>
      </c>
      <c r="C245" s="40">
        <f>IFERROR(INDEX(EOF!F$28:F$282,MATCH(A245,EOF!A$28:A$282,0)),"-")*INDEX('Price List'!C:C,MATCH(A245,'Price List'!A:A,0))</f>
        <v>0</v>
      </c>
      <c r="D245" s="41">
        <f>IFERROR(INDEX(EOF!E$28:E$282,MATCH(A245,EOF!A$28:A$282,0)),"-")/INDEX('Price List'!C:C,MATCH(A245,'Price List'!A:A,0))</f>
        <v>8.4</v>
      </c>
      <c r="E245" s="38">
        <v>0</v>
      </c>
    </row>
    <row r="246" spans="1:5" hidden="1" x14ac:dyDescent="0.25">
      <c r="A246" s="51" t="s">
        <v>174</v>
      </c>
      <c r="B246" s="103" t="s">
        <v>240</v>
      </c>
      <c r="C246" s="40">
        <f>IFERROR(INDEX(EOF!F$28:F$282,MATCH(A246,EOF!A$28:A$282,0)),"-")*INDEX('Price List'!C:C,MATCH(A246,'Price List'!A:A,0))</f>
        <v>0</v>
      </c>
      <c r="D246" s="41">
        <f>IFERROR(INDEX(EOF!E$28:E$282,MATCH(A246,EOF!A$28:A$282,0)),"-")/INDEX('Price List'!C:C,MATCH(A246,'Price List'!A:A,0))</f>
        <v>8.4</v>
      </c>
      <c r="E246" s="38">
        <v>0</v>
      </c>
    </row>
    <row r="247" spans="1:5" hidden="1" x14ac:dyDescent="0.25">
      <c r="A247" s="51" t="s">
        <v>158</v>
      </c>
      <c r="B247" s="103" t="s">
        <v>232</v>
      </c>
      <c r="C247" s="40">
        <f>IFERROR(INDEX(EOF!F$28:F$282,MATCH(A247,EOF!A$28:A$282,0)),"-")*INDEX('Price List'!C:C,MATCH(A247,'Price List'!A:A,0))</f>
        <v>0</v>
      </c>
      <c r="D247" s="41">
        <f>IFERROR(INDEX(EOF!E$28:E$282,MATCH(A247,EOF!A$28:A$282,0)),"-")/INDEX('Price List'!C:C,MATCH(A247,'Price List'!A:A,0))</f>
        <v>9.6</v>
      </c>
      <c r="E247" s="38">
        <v>0</v>
      </c>
    </row>
    <row r="248" spans="1:5" hidden="1" x14ac:dyDescent="0.25">
      <c r="A248" s="51" t="s">
        <v>160</v>
      </c>
      <c r="B248" s="103" t="s">
        <v>233</v>
      </c>
      <c r="C248" s="40">
        <f>IFERROR(INDEX(EOF!F$28:F$282,MATCH(A248,EOF!A$28:A$282,0)),"-")*INDEX('Price List'!C:C,MATCH(A248,'Price List'!A:A,0))</f>
        <v>0</v>
      </c>
      <c r="D248" s="41">
        <f>IFERROR(INDEX(EOF!E$28:E$282,MATCH(A248,EOF!A$28:A$282,0)),"-")/INDEX('Price List'!C:C,MATCH(A248,'Price List'!A:A,0))</f>
        <v>4.2</v>
      </c>
      <c r="E248" s="38">
        <v>0</v>
      </c>
    </row>
    <row r="249" spans="1:5" hidden="1" x14ac:dyDescent="0.25">
      <c r="A249" s="51" t="s">
        <v>162</v>
      </c>
      <c r="B249" s="103" t="s">
        <v>234</v>
      </c>
      <c r="C249" s="40">
        <f>IFERROR(INDEX(EOF!F$28:F$282,MATCH(A249,EOF!A$28:A$282,0)),"-")*INDEX('Price List'!C:C,MATCH(A249,'Price List'!A:A,0))</f>
        <v>0</v>
      </c>
      <c r="D249" s="41">
        <f>IFERROR(INDEX(EOF!E$28:E$282,MATCH(A249,EOF!A$28:A$282,0)),"-")/INDEX('Price List'!C:C,MATCH(A249,'Price List'!A:A,0))</f>
        <v>6</v>
      </c>
      <c r="E249" s="38">
        <v>0</v>
      </c>
    </row>
    <row r="250" spans="1:5" hidden="1" x14ac:dyDescent="0.25">
      <c r="A250" s="51" t="s">
        <v>164</v>
      </c>
      <c r="B250" s="103" t="s">
        <v>235</v>
      </c>
      <c r="C250" s="40">
        <f>IFERROR(INDEX(EOF!F$28:F$282,MATCH(A250,EOF!A$28:A$282,0)),"-")*INDEX('Price List'!C:C,MATCH(A250,'Price List'!A:A,0))</f>
        <v>0</v>
      </c>
      <c r="D250" s="41">
        <f>IFERROR(INDEX(EOF!E$28:E$282,MATCH(A250,EOF!A$28:A$282,0)),"-")/INDEX('Price List'!C:C,MATCH(A250,'Price List'!A:A,0))</f>
        <v>4.2</v>
      </c>
      <c r="E250" s="38">
        <v>0</v>
      </c>
    </row>
    <row r="251" spans="1:5" hidden="1" x14ac:dyDescent="0.25">
      <c r="A251" s="51" t="s">
        <v>166</v>
      </c>
      <c r="B251" s="103" t="s">
        <v>236</v>
      </c>
      <c r="C251" s="40">
        <f>IFERROR(INDEX(EOF!F$28:F$282,MATCH(A251,EOF!A$28:A$282,0)),"-")*INDEX('Price List'!C:C,MATCH(A251,'Price List'!A:A,0))</f>
        <v>0</v>
      </c>
      <c r="D251" s="41">
        <f>IFERROR(INDEX(EOF!E$28:E$282,MATCH(A251,EOF!A$28:A$282,0)),"-")/INDEX('Price List'!C:C,MATCH(A251,'Price List'!A:A,0))</f>
        <v>3</v>
      </c>
      <c r="E251" s="38">
        <v>0</v>
      </c>
    </row>
    <row r="252" spans="1:5" hidden="1" x14ac:dyDescent="0.25">
      <c r="A252" s="51" t="s">
        <v>168</v>
      </c>
      <c r="B252" s="103" t="s">
        <v>237</v>
      </c>
      <c r="C252" s="40">
        <f>IFERROR(INDEX(EOF!F$28:F$282,MATCH(A252,EOF!A$28:A$282,0)),"-")*INDEX('Price List'!C:C,MATCH(A252,'Price List'!A:A,0))</f>
        <v>0</v>
      </c>
      <c r="D252" s="41">
        <f>IFERROR(INDEX(EOF!E$28:E$282,MATCH(A252,EOF!A$28:A$282,0)),"-")/INDEX('Price List'!C:C,MATCH(A252,'Price List'!A:A,0))</f>
        <v>6</v>
      </c>
      <c r="E252" s="38">
        <v>0</v>
      </c>
    </row>
    <row r="253" spans="1:5" hidden="1" x14ac:dyDescent="0.25">
      <c r="A253" s="51" t="s">
        <v>170</v>
      </c>
      <c r="B253" s="103" t="s">
        <v>238</v>
      </c>
      <c r="C253" s="40">
        <f>IFERROR(INDEX(EOF!F$28:F$282,MATCH(A253,EOF!A$28:A$282,0)),"-")*INDEX('Price List'!C:C,MATCH(A253,'Price List'!A:A,0))</f>
        <v>0</v>
      </c>
      <c r="D253" s="41">
        <f>IFERROR(INDEX(EOF!E$28:E$282,MATCH(A253,EOF!A$28:A$282,0)),"-")/INDEX('Price List'!C:C,MATCH(A253,'Price List'!A:A,0))</f>
        <v>6</v>
      </c>
      <c r="E253" s="38">
        <v>0</v>
      </c>
    </row>
    <row r="254" spans="1:5" hidden="1" x14ac:dyDescent="0.25">
      <c r="A254" s="51" t="s">
        <v>172</v>
      </c>
      <c r="B254" s="103" t="s">
        <v>239</v>
      </c>
      <c r="C254" s="40">
        <f>IFERROR(INDEX(EOF!F$28:F$282,MATCH(A254,EOF!A$28:A$282,0)),"-")*INDEX('Price List'!C:C,MATCH(A254,'Price List'!A:A,0))</f>
        <v>0</v>
      </c>
      <c r="D254" s="41">
        <f>IFERROR(INDEX(EOF!E$28:E$282,MATCH(A254,EOF!A$28:A$282,0)),"-")/INDEX('Price List'!C:C,MATCH(A254,'Price List'!A:A,0))</f>
        <v>8.4</v>
      </c>
      <c r="E254" s="38">
        <v>0</v>
      </c>
    </row>
    <row r="255" spans="1:5" hidden="1" x14ac:dyDescent="0.25">
      <c r="A255" s="51" t="s">
        <v>174</v>
      </c>
      <c r="B255" s="103" t="s">
        <v>240</v>
      </c>
      <c r="C255" s="40">
        <f>IFERROR(INDEX(EOF!F$28:F$282,MATCH(A255,EOF!A$28:A$282,0)),"-")*INDEX('Price List'!C:C,MATCH(A255,'Price List'!A:A,0))</f>
        <v>0</v>
      </c>
      <c r="D255" s="41">
        <f>IFERROR(INDEX(EOF!E$28:E$282,MATCH(A255,EOF!A$28:A$282,0)),"-")/INDEX('Price List'!C:C,MATCH(A255,'Price List'!A:A,0))</f>
        <v>8.4</v>
      </c>
      <c r="E255" s="38">
        <v>0</v>
      </c>
    </row>
    <row r="256" spans="1:5" hidden="1" x14ac:dyDescent="0.25">
      <c r="A256" s="51" t="s">
        <v>176</v>
      </c>
      <c r="B256" s="103" t="s">
        <v>241</v>
      </c>
      <c r="C256" s="40" t="e">
        <f>IFERROR(INDEX(EOF!F$28:F$282,MATCH(A256,EOF!A$28:A$282,0)),"-")*INDEX('Price List'!C:C,MATCH(A256,'Price List'!A:A,0))</f>
        <v>#VALUE!</v>
      </c>
      <c r="D256" s="41" t="e">
        <f>IFERROR(INDEX(EOF!E$28:E$282,MATCH(A256,EOF!A$28:A$282,0)),"-")/INDEX('Price List'!C:C,MATCH(A256,'Price List'!A:A,0))</f>
        <v>#VALUE!</v>
      </c>
      <c r="E256" s="38">
        <v>0</v>
      </c>
    </row>
    <row r="257" spans="1:5" hidden="1" x14ac:dyDescent="0.25">
      <c r="A257" s="51" t="s">
        <v>170</v>
      </c>
      <c r="B257" s="79" t="s">
        <v>238</v>
      </c>
      <c r="C257" s="40">
        <f>IFERROR(INDEX(EOF!F$28:F$282,MATCH(A257,EOF!A$28:A$282,0)),"-")*INDEX('Price List'!C:C,MATCH(A257,'Price List'!A:A,0))</f>
        <v>0</v>
      </c>
      <c r="D257" s="41">
        <f>IFERROR(INDEX(EOF!E$28:E$282,MATCH(A257,EOF!A$28:A$282,0)),"-")/INDEX('Price List'!C:C,MATCH(A257,'Price List'!A:A,0))</f>
        <v>6</v>
      </c>
      <c r="E257" s="38">
        <v>0</v>
      </c>
    </row>
    <row r="258" spans="1:5" hidden="1" x14ac:dyDescent="0.25">
      <c r="A258" s="51" t="s">
        <v>172</v>
      </c>
      <c r="B258" s="79" t="s">
        <v>239</v>
      </c>
      <c r="C258" s="40">
        <f>IFERROR(INDEX(EOF!F$28:F$282,MATCH(A258,EOF!A$28:A$282,0)),"-")*INDEX('Price List'!C:C,MATCH(A258,'Price List'!A:A,0))</f>
        <v>0</v>
      </c>
      <c r="D258" s="41">
        <f>IFERROR(INDEX(EOF!E$28:E$282,MATCH(A258,EOF!A$28:A$282,0)),"-")/INDEX('Price List'!C:C,MATCH(A258,'Price List'!A:A,0))</f>
        <v>8.4</v>
      </c>
      <c r="E258" s="38">
        <v>0</v>
      </c>
    </row>
    <row r="259" spans="1:5" hidden="1" x14ac:dyDescent="0.25">
      <c r="A259" s="51" t="s">
        <v>174</v>
      </c>
      <c r="B259" s="79" t="s">
        <v>240</v>
      </c>
      <c r="C259" s="40">
        <f>IFERROR(INDEX(EOF!F$28:F$282,MATCH(A259,EOF!A$28:A$282,0)),"-")*INDEX('Price List'!C:C,MATCH(A259,'Price List'!A:A,0))</f>
        <v>0</v>
      </c>
      <c r="D259" s="41">
        <f>IFERROR(INDEX(EOF!E$28:E$282,MATCH(A259,EOF!A$28:A$282,0)),"-")/INDEX('Price List'!C:C,MATCH(A259,'Price List'!A:A,0))</f>
        <v>8.4</v>
      </c>
      <c r="E259" s="38">
        <v>0</v>
      </c>
    </row>
    <row r="260" spans="1:5" hidden="1" x14ac:dyDescent="0.25">
      <c r="A260" s="51" t="s">
        <v>158</v>
      </c>
      <c r="B260" s="79" t="s">
        <v>232</v>
      </c>
      <c r="C260" s="40">
        <f>IFERROR(INDEX(EOF!F$28:F$282,MATCH(A260,EOF!A$28:A$282,0)),"-")*INDEX('Price List'!C:C,MATCH(A260,'Price List'!A:A,0))</f>
        <v>0</v>
      </c>
      <c r="D260" s="41">
        <f>IFERROR(INDEX(EOF!E$28:E$282,MATCH(A260,EOF!A$28:A$282,0)),"-")/INDEX('Price List'!C:C,MATCH(A260,'Price List'!A:A,0))</f>
        <v>9.6</v>
      </c>
      <c r="E260" s="38">
        <v>0</v>
      </c>
    </row>
    <row r="261" spans="1:5" hidden="1" x14ac:dyDescent="0.25">
      <c r="A261" s="51" t="s">
        <v>160</v>
      </c>
      <c r="B261" s="79" t="s">
        <v>233</v>
      </c>
      <c r="C261" s="40">
        <f>IFERROR(INDEX(EOF!F$28:F$282,MATCH(A261,EOF!A$28:A$282,0)),"-")*INDEX('Price List'!C:C,MATCH(A261,'Price List'!A:A,0))</f>
        <v>0</v>
      </c>
      <c r="D261" s="41">
        <f>IFERROR(INDEX(EOF!E$28:E$282,MATCH(A261,EOF!A$28:A$282,0)),"-")/INDEX('Price List'!C:C,MATCH(A261,'Price List'!A:A,0))</f>
        <v>4.2</v>
      </c>
      <c r="E261" s="38">
        <v>0</v>
      </c>
    </row>
    <row r="262" spans="1:5" hidden="1" x14ac:dyDescent="0.25">
      <c r="A262" s="51" t="s">
        <v>162</v>
      </c>
      <c r="B262" s="79" t="s">
        <v>234</v>
      </c>
      <c r="C262" s="40">
        <f>IFERROR(INDEX(EOF!F$28:F$282,MATCH(A262,EOF!A$28:A$282,0)),"-")*INDEX('Price List'!C:C,MATCH(A262,'Price List'!A:A,0))</f>
        <v>0</v>
      </c>
      <c r="D262" s="41">
        <f>IFERROR(INDEX(EOF!E$28:E$282,MATCH(A262,EOF!A$28:A$282,0)),"-")/INDEX('Price List'!C:C,MATCH(A262,'Price List'!A:A,0))</f>
        <v>6</v>
      </c>
      <c r="E262" s="38">
        <v>0</v>
      </c>
    </row>
    <row r="263" spans="1:5" hidden="1" x14ac:dyDescent="0.25">
      <c r="A263" s="51" t="s">
        <v>164</v>
      </c>
      <c r="B263" s="79" t="s">
        <v>235</v>
      </c>
      <c r="C263" s="40">
        <f>IFERROR(INDEX(EOF!F$28:F$282,MATCH(A263,EOF!A$28:A$282,0)),"-")*INDEX('Price List'!C:C,MATCH(A263,'Price List'!A:A,0))</f>
        <v>0</v>
      </c>
      <c r="D263" s="41">
        <f>IFERROR(INDEX(EOF!E$28:E$282,MATCH(A263,EOF!A$28:A$282,0)),"-")/INDEX('Price List'!C:C,MATCH(A263,'Price List'!A:A,0))</f>
        <v>4.2</v>
      </c>
      <c r="E263" s="38">
        <v>0</v>
      </c>
    </row>
    <row r="264" spans="1:5" hidden="1" x14ac:dyDescent="0.25">
      <c r="A264" s="51" t="s">
        <v>166</v>
      </c>
      <c r="B264" s="79" t="s">
        <v>236</v>
      </c>
      <c r="C264" s="40">
        <f>IFERROR(INDEX(EOF!F$28:F$282,MATCH(A264,EOF!A$28:A$282,0)),"-")*INDEX('Price List'!C:C,MATCH(A264,'Price List'!A:A,0))</f>
        <v>0</v>
      </c>
      <c r="D264" s="41">
        <f>IFERROR(INDEX(EOF!E$28:E$282,MATCH(A264,EOF!A$28:A$282,0)),"-")/INDEX('Price List'!C:C,MATCH(A264,'Price List'!A:A,0))</f>
        <v>3</v>
      </c>
      <c r="E264" s="38">
        <v>0</v>
      </c>
    </row>
    <row r="265" spans="1:5" hidden="1" x14ac:dyDescent="0.25">
      <c r="A265" s="51" t="s">
        <v>168</v>
      </c>
      <c r="B265" s="79" t="s">
        <v>237</v>
      </c>
      <c r="C265" s="40">
        <f>IFERROR(INDEX(EOF!F$28:F$282,MATCH(A265,EOF!A$28:A$282,0)),"-")*INDEX('Price List'!C:C,MATCH(A265,'Price List'!A:A,0))</f>
        <v>0</v>
      </c>
      <c r="D265" s="41">
        <f>IFERROR(INDEX(EOF!E$28:E$282,MATCH(A265,EOF!A$28:A$282,0)),"-")/INDEX('Price List'!C:C,MATCH(A265,'Price List'!A:A,0))</f>
        <v>6</v>
      </c>
      <c r="E265" s="38">
        <v>0</v>
      </c>
    </row>
    <row r="266" spans="1:5" hidden="1" x14ac:dyDescent="0.25">
      <c r="A266" s="51" t="s">
        <v>170</v>
      </c>
      <c r="B266" s="79" t="s">
        <v>238</v>
      </c>
      <c r="C266" s="40">
        <f>IFERROR(INDEX(EOF!F$28:F$282,MATCH(A266,EOF!A$28:A$282,0)),"-")*INDEX('Price List'!C:C,MATCH(A266,'Price List'!A:A,0))</f>
        <v>0</v>
      </c>
      <c r="D266" s="41">
        <f>IFERROR(INDEX(EOF!E$28:E$282,MATCH(A266,EOF!A$28:A$282,0)),"-")/INDEX('Price List'!C:C,MATCH(A266,'Price List'!A:A,0))</f>
        <v>6</v>
      </c>
      <c r="E266" s="38">
        <v>0</v>
      </c>
    </row>
    <row r="267" spans="1:5" hidden="1" x14ac:dyDescent="0.25">
      <c r="A267" s="51" t="s">
        <v>172</v>
      </c>
      <c r="B267" s="79" t="s">
        <v>239</v>
      </c>
      <c r="C267" s="40">
        <f>IFERROR(INDEX(EOF!F$28:F$282,MATCH(A267,EOF!A$28:A$282,0)),"-")*INDEX('Price List'!C:C,MATCH(A267,'Price List'!A:A,0))</f>
        <v>0</v>
      </c>
      <c r="D267" s="41">
        <f>IFERROR(INDEX(EOF!E$28:E$282,MATCH(A267,EOF!A$28:A$282,0)),"-")/INDEX('Price List'!C:C,MATCH(A267,'Price List'!A:A,0))</f>
        <v>8.4</v>
      </c>
      <c r="E267" s="38">
        <v>0</v>
      </c>
    </row>
    <row r="268" spans="1:5" hidden="1" x14ac:dyDescent="0.25">
      <c r="A268" s="51" t="s">
        <v>174</v>
      </c>
      <c r="B268" s="79" t="s">
        <v>240</v>
      </c>
      <c r="C268" s="40">
        <f>IFERROR(INDEX(EOF!F$28:F$282,MATCH(A268,EOF!A$28:A$282,0)),"-")*INDEX('Price List'!C:C,MATCH(A268,'Price List'!A:A,0))</f>
        <v>0</v>
      </c>
      <c r="D268" s="41">
        <f>IFERROR(INDEX(EOF!E$28:E$282,MATCH(A268,EOF!A$28:A$282,0)),"-")/INDEX('Price List'!C:C,MATCH(A268,'Price List'!A:A,0))</f>
        <v>8.4</v>
      </c>
      <c r="E268" s="38">
        <v>0</v>
      </c>
    </row>
    <row r="269" spans="1:5" hidden="1" x14ac:dyDescent="0.25">
      <c r="A269" s="51" t="s">
        <v>176</v>
      </c>
      <c r="B269" s="79" t="s">
        <v>241</v>
      </c>
      <c r="C269" s="40" t="e">
        <f>IFERROR(INDEX(EOF!F$28:F$282,MATCH(A269,EOF!A$28:A$282,0)),"-")*INDEX('Price List'!C:C,MATCH(A269,'Price List'!A:A,0))</f>
        <v>#VALUE!</v>
      </c>
      <c r="D269" s="41" t="e">
        <f>IFERROR(INDEX(EOF!E$28:E$282,MATCH(A269,EOF!A$28:A$282,0)),"-")/INDEX('Price List'!C:C,MATCH(A269,'Price List'!A:A,0))</f>
        <v>#VALUE!</v>
      </c>
      <c r="E269" s="38">
        <v>0</v>
      </c>
    </row>
    <row r="270" spans="1:5" hidden="1" x14ac:dyDescent="0.25">
      <c r="A270" s="51" t="s">
        <v>176</v>
      </c>
      <c r="B270" s="51" t="s">
        <v>241</v>
      </c>
      <c r="C270" s="40" t="e">
        <f>IFERROR(INDEX(EOF!F$28:F$282,MATCH(A270,EOF!A$28:A$282,0)),"-")*INDEX('Price List'!C:C,MATCH(A270,'Price List'!A:A,0))</f>
        <v>#VALUE!</v>
      </c>
      <c r="D270" s="41" t="e">
        <f>IFERROR(INDEX(EOF!E$28:E$282,MATCH(A270,EOF!A$28:A$282,0)),"-")/INDEX('Price List'!C:C,MATCH(A270,'Price List'!A:A,0))</f>
        <v>#VALUE!</v>
      </c>
      <c r="E270" s="38">
        <v>0</v>
      </c>
    </row>
  </sheetData>
  <sheetCalcPr fullCalcOnLoad="1"/>
  <sheetProtection password="CE28" sheet="1" objects="1" scenarios="1" autoFilter="0"/>
  <autoFilter ref="C1:C270">
    <filterColumn colId="0">
      <customFilters and="1">
        <customFilter operator="greaterThanOrEqual" val="1"/>
      </customFilters>
    </filterColumn>
  </autoFilter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E270"/>
  <sheetViews>
    <sheetView workbookViewId="0">
      <selection activeCell="D2" sqref="D2"/>
    </sheetView>
  </sheetViews>
  <sheetFormatPr defaultColWidth="10.875" defaultRowHeight="15.75" x14ac:dyDescent="0.25"/>
  <cols>
    <col min="1" max="1" width="12.625" style="38" bestFit="1" customWidth="1"/>
    <col min="2" max="2" width="13.375" style="38" bestFit="1" customWidth="1"/>
    <col min="3" max="3" width="12" style="38" bestFit="1" customWidth="1"/>
    <col min="4" max="4" width="10.875" style="39"/>
    <col min="5" max="5" width="15.125" style="38" bestFit="1" customWidth="1"/>
    <col min="6" max="16384" width="10.875" style="38"/>
  </cols>
  <sheetData>
    <row r="1" spans="1:5" x14ac:dyDescent="0.25">
      <c r="A1" s="38" t="s">
        <v>11</v>
      </c>
      <c r="B1" s="38" t="s">
        <v>43</v>
      </c>
      <c r="C1" s="38" t="s">
        <v>44</v>
      </c>
      <c r="D1" s="39" t="s">
        <v>45</v>
      </c>
      <c r="E1" s="38" t="s">
        <v>46</v>
      </c>
    </row>
    <row r="2" spans="1:5" hidden="1" x14ac:dyDescent="0.25">
      <c r="A2" s="55" t="s">
        <v>477</v>
      </c>
      <c r="B2" s="103">
        <v>816332012822</v>
      </c>
      <c r="C2" s="40">
        <f>IFERROR(INDEX(EOF!G$28:G$282,MATCH(A2,EOF!A$28:A$282,0)),"-")*INDEX('Price List'!C:C,MATCH(A2,'Price List'!A:A,0))</f>
        <v>0</v>
      </c>
      <c r="D2" s="41">
        <f>IFERROR(INDEX(EOF!E$28:E$282,MATCH(A2,EOF!A$28:A$282,0)),"-")/INDEX('Price List'!C:C,MATCH(A2,'Price List'!A:A,0))</f>
        <v>179.97</v>
      </c>
      <c r="E2" s="38">
        <v>0</v>
      </c>
    </row>
    <row r="3" spans="1:5" hidden="1" x14ac:dyDescent="0.25">
      <c r="A3" s="55" t="s">
        <v>479</v>
      </c>
      <c r="B3" s="103">
        <v>816332013423</v>
      </c>
      <c r="C3" s="40">
        <f>IFERROR(INDEX(EOF!G$28:G$282,MATCH(A3,EOF!A$28:A$282,0)),"-")*INDEX('Price List'!C:C,MATCH(A3,'Price List'!A:A,0))</f>
        <v>0</v>
      </c>
      <c r="D3" s="41">
        <f>IFERROR(INDEX(EOF!E$28:E$282,MATCH(A3,EOF!A$28:A$282,0)),"-")/INDEX('Price List'!C:C,MATCH(A3,'Price List'!A:A,0))</f>
        <v>179.97</v>
      </c>
      <c r="E3" s="38">
        <v>0</v>
      </c>
    </row>
    <row r="4" spans="1:5" hidden="1" x14ac:dyDescent="0.25">
      <c r="A4" s="58" t="s">
        <v>274</v>
      </c>
      <c r="B4" s="103">
        <v>816332011146</v>
      </c>
      <c r="C4" s="40">
        <f>IFERROR(INDEX(EOF!G$28:G$282,MATCH(A4,EOF!A$28:A$282,0)),"-")*INDEX('Price List'!C:C,MATCH(A4,'Price List'!A:A,0))</f>
        <v>0</v>
      </c>
      <c r="D4" s="41">
        <f>IFERROR(INDEX(EOF!E$28:E$282,MATCH(A4,EOF!A$28:A$282,0)),"-")/INDEX('Price List'!C:C,MATCH(A4,'Price List'!A:A,0))</f>
        <v>179.97</v>
      </c>
      <c r="E4" s="38">
        <v>0</v>
      </c>
    </row>
    <row r="5" spans="1:5" hidden="1" x14ac:dyDescent="0.25">
      <c r="A5" s="58" t="s">
        <v>276</v>
      </c>
      <c r="B5" s="103" t="s">
        <v>284</v>
      </c>
      <c r="C5" s="40">
        <f>IFERROR(INDEX(EOF!G$28:G$282,MATCH(A5,EOF!A$28:A$282,0)),"-")*INDEX('Price List'!C:C,MATCH(A5,'Price List'!A:A,0))</f>
        <v>0</v>
      </c>
      <c r="D5" s="41">
        <f>IFERROR(INDEX(EOF!E$28:E$282,MATCH(A5,EOF!A$28:A$282,0)),"-")/INDEX('Price List'!C:C,MATCH(A5,'Price List'!A:A,0))</f>
        <v>179.97</v>
      </c>
      <c r="E5" s="38">
        <v>0</v>
      </c>
    </row>
    <row r="6" spans="1:5" hidden="1" x14ac:dyDescent="0.25">
      <c r="A6" s="55" t="s">
        <v>482</v>
      </c>
      <c r="B6" s="103">
        <v>816332013447</v>
      </c>
      <c r="C6" s="40">
        <f>IFERROR(INDEX(EOF!G$28:G$282,MATCH(A6,EOF!A$28:A$282,0)),"-")*INDEX('Price List'!C:C,MATCH(A6,'Price List'!A:A,0))</f>
        <v>0</v>
      </c>
      <c r="D6" s="41">
        <f>IFERROR(INDEX(EOF!E$28:E$282,MATCH(A6,EOF!A$28:A$282,0)),"-")/INDEX('Price List'!C:C,MATCH(A6,'Price List'!A:A,0))</f>
        <v>137.97</v>
      </c>
      <c r="E6" s="38">
        <v>0</v>
      </c>
    </row>
    <row r="7" spans="1:5" hidden="1" x14ac:dyDescent="0.25">
      <c r="A7" s="60" t="s">
        <v>278</v>
      </c>
      <c r="B7" s="103" t="s">
        <v>285</v>
      </c>
      <c r="C7" s="40">
        <f>IFERROR(INDEX(EOF!G$28:G$282,MATCH(A7,EOF!A$28:A$282,0)),"-")*INDEX('Price List'!C:C,MATCH(A7,'Price List'!A:A,0))</f>
        <v>0</v>
      </c>
      <c r="D7" s="41">
        <f>IFERROR(INDEX(EOF!E$28:E$282,MATCH(A7,EOF!A$28:A$282,0)),"-")/INDEX('Price List'!C:C,MATCH(A7,'Price List'!A:A,0))</f>
        <v>137.97</v>
      </c>
      <c r="E7" s="38">
        <v>0</v>
      </c>
    </row>
    <row r="8" spans="1:5" hidden="1" x14ac:dyDescent="0.25">
      <c r="A8" s="60" t="s">
        <v>346</v>
      </c>
      <c r="B8" s="103" t="s">
        <v>348</v>
      </c>
      <c r="C8" s="40">
        <f>IFERROR(INDEX(EOF!G$28:G$282,MATCH(A8,EOF!A$28:A$282,0)),"-")*INDEX('Price List'!C:C,MATCH(A8,'Price List'!A:A,0))</f>
        <v>0</v>
      </c>
      <c r="D8" s="41">
        <f>IFERROR(INDEX(EOF!E$28:E$282,MATCH(A8,EOF!A$28:A$282,0)),"-")/INDEX('Price List'!C:C,MATCH(A8,'Price List'!A:A,0))</f>
        <v>137.97</v>
      </c>
      <c r="E8" s="38">
        <v>0</v>
      </c>
    </row>
    <row r="9" spans="1:5" hidden="1" x14ac:dyDescent="0.25">
      <c r="A9" s="55" t="s">
        <v>676</v>
      </c>
      <c r="B9" s="103">
        <v>816332013430</v>
      </c>
      <c r="C9" s="40">
        <f>IFERROR(INDEX(EOF!G$28:G$282,MATCH(A9,EOF!A$28:A$282,0)),"-")*INDEX('Price List'!C:C,MATCH(A9,'Price List'!A:A,0))</f>
        <v>0</v>
      </c>
      <c r="D9" s="41">
        <f>IFERROR(INDEX(EOF!E$28:E$282,MATCH(A9,EOF!A$28:A$282,0)),"-")/INDEX('Price List'!C:C,MATCH(A9,'Price List'!A:A,0))</f>
        <v>137.97</v>
      </c>
      <c r="E9" s="38">
        <v>0</v>
      </c>
    </row>
    <row r="10" spans="1:5" hidden="1" x14ac:dyDescent="0.25">
      <c r="A10" s="55" t="s">
        <v>280</v>
      </c>
      <c r="B10" s="103" t="s">
        <v>286</v>
      </c>
      <c r="C10" s="40">
        <f>IFERROR(INDEX(EOF!G$28:G$282,MATCH(A10,EOF!A$28:A$282,0)),"-")*INDEX('Price List'!C:C,MATCH(A10,'Price List'!A:A,0))</f>
        <v>0</v>
      </c>
      <c r="D10" s="41">
        <f>IFERROR(INDEX(EOF!E$28:E$282,MATCH(A10,EOF!A$28:A$282,0)),"-")/INDEX('Price List'!C:C,MATCH(A10,'Price List'!A:A,0))</f>
        <v>137.97</v>
      </c>
      <c r="E10" s="38">
        <v>0</v>
      </c>
    </row>
    <row r="11" spans="1:5" hidden="1" x14ac:dyDescent="0.25">
      <c r="A11" s="63" t="s">
        <v>349</v>
      </c>
      <c r="B11" s="103" t="s">
        <v>351</v>
      </c>
      <c r="C11" s="40">
        <f>IFERROR(INDEX(EOF!G$28:G$282,MATCH(A11,EOF!A$28:A$282,0)),"-")*INDEX('Price List'!C:C,MATCH(A11,'Price List'!A:A,0))</f>
        <v>0</v>
      </c>
      <c r="D11" s="41">
        <f>IFERROR(INDEX(EOF!E$28:E$282,MATCH(A11,EOF!A$28:A$282,0)),"-")/INDEX('Price List'!C:C,MATCH(A11,'Price List'!A:A,0))</f>
        <v>137.97</v>
      </c>
      <c r="E11" s="38">
        <v>0</v>
      </c>
    </row>
    <row r="12" spans="1:5" hidden="1" x14ac:dyDescent="0.25">
      <c r="A12" s="64" t="s">
        <v>352</v>
      </c>
      <c r="B12" s="103">
        <v>816332012129</v>
      </c>
      <c r="C12" s="40">
        <f>IFERROR(INDEX(EOF!G$28:G$282,MATCH(A12,EOF!A$28:A$282,0)),"-")*INDEX('Price List'!C:C,MATCH(A12,'Price List'!A:A,0))</f>
        <v>0</v>
      </c>
      <c r="D12" s="41">
        <f>IFERROR(INDEX(EOF!E$28:E$282,MATCH(A12,EOF!A$28:A$282,0)),"-")/INDEX('Price List'!C:C,MATCH(A12,'Price List'!A:A,0))</f>
        <v>107.97</v>
      </c>
      <c r="E12" s="38">
        <v>0</v>
      </c>
    </row>
    <row r="13" spans="1:5" hidden="1" x14ac:dyDescent="0.25">
      <c r="A13" s="55" t="s">
        <v>245</v>
      </c>
      <c r="B13" s="103" t="s">
        <v>248</v>
      </c>
      <c r="C13" s="40">
        <f>IFERROR(INDEX(EOF!G$28:G$282,MATCH(A13,EOF!A$28:A$282,0)),"-")*INDEX('Price List'!C:C,MATCH(A13,'Price List'!A:A,0))</f>
        <v>0</v>
      </c>
      <c r="D13" s="41">
        <f>IFERROR(INDEX(EOF!E$28:E$282,MATCH(A13,EOF!A$28:A$282,0)),"-")/INDEX('Price List'!C:C,MATCH(A13,'Price List'!A:A,0))</f>
        <v>179.97</v>
      </c>
      <c r="E13" s="38">
        <v>0</v>
      </c>
    </row>
    <row r="14" spans="1:5" hidden="1" x14ac:dyDescent="0.25">
      <c r="A14" s="51" t="s">
        <v>355</v>
      </c>
      <c r="B14" s="103" t="s">
        <v>357</v>
      </c>
      <c r="C14" s="40">
        <f>IFERROR(INDEX(EOF!G$28:G$282,MATCH(A14,EOF!A$28:A$282,0)),"-")*INDEX('Price List'!C:C,MATCH(A14,'Price List'!A:A,0))</f>
        <v>0</v>
      </c>
      <c r="D14" s="41">
        <f>IFERROR(INDEX(EOF!E$28:E$282,MATCH(A14,EOF!A$28:A$282,0)),"-")/INDEX('Price List'!C:C,MATCH(A14,'Price List'!A:A,0))</f>
        <v>179.97</v>
      </c>
      <c r="E14" s="38">
        <v>0</v>
      </c>
    </row>
    <row r="15" spans="1:5" hidden="1" x14ac:dyDescent="0.25">
      <c r="A15" s="64" t="s">
        <v>246</v>
      </c>
      <c r="B15" s="103" t="s">
        <v>249</v>
      </c>
      <c r="C15" s="40">
        <f>IFERROR(INDEX(EOF!G$28:G$282,MATCH(A15,EOF!A$28:A$282,0)),"-")*INDEX('Price List'!C:C,MATCH(A15,'Price List'!A:A,0))</f>
        <v>0</v>
      </c>
      <c r="D15" s="41">
        <f>IFERROR(INDEX(EOF!E$28:E$282,MATCH(A15,EOF!A$28:A$282,0)),"-")/INDEX('Price List'!C:C,MATCH(A15,'Price List'!A:A,0))</f>
        <v>239.97</v>
      </c>
      <c r="E15" s="38">
        <v>0</v>
      </c>
    </row>
    <row r="16" spans="1:5" hidden="1" x14ac:dyDescent="0.25">
      <c r="A16" s="65" t="s">
        <v>484</v>
      </c>
      <c r="B16" s="103">
        <v>816332013454</v>
      </c>
      <c r="C16" s="40">
        <f>IFERROR(INDEX(EOF!G$28:G$282,MATCH(A16,EOF!A$28:A$282,0)),"-")*INDEX('Price List'!C:C,MATCH(A16,'Price List'!A:A,0))</f>
        <v>0</v>
      </c>
      <c r="D16" s="41">
        <f>IFERROR(INDEX(EOF!E$28:E$282,MATCH(A16,EOF!A$28:A$282,0)),"-")/INDEX('Price List'!C:C,MATCH(A16,'Price List'!A:A,0))</f>
        <v>239.97</v>
      </c>
      <c r="E16" s="38">
        <v>0</v>
      </c>
    </row>
    <row r="17" spans="1:5" hidden="1" x14ac:dyDescent="0.25">
      <c r="A17" s="64" t="s">
        <v>358</v>
      </c>
      <c r="B17" s="103" t="s">
        <v>360</v>
      </c>
      <c r="C17" s="40">
        <f>IFERROR(INDEX(EOF!G$28:G$282,MATCH(A17,EOF!A$28:A$282,0)),"-")*INDEX('Price List'!C:C,MATCH(A17,'Price List'!A:A,0))</f>
        <v>0</v>
      </c>
      <c r="D17" s="41">
        <f>IFERROR(INDEX(EOF!E$28:E$282,MATCH(A17,EOF!A$28:A$282,0)),"-")/INDEX('Price List'!C:C,MATCH(A17,'Price List'!A:A,0))</f>
        <v>119.97</v>
      </c>
      <c r="E17" s="38">
        <v>0</v>
      </c>
    </row>
    <row r="18" spans="1:5" hidden="1" x14ac:dyDescent="0.25">
      <c r="A18" s="64" t="s">
        <v>361</v>
      </c>
      <c r="B18" s="103" t="s">
        <v>363</v>
      </c>
      <c r="C18" s="40">
        <f>IFERROR(INDEX(EOF!G$28:G$282,MATCH(A18,EOF!A$28:A$282,0)),"-")*INDEX('Price List'!C:C,MATCH(A18,'Price List'!A:A,0))</f>
        <v>0</v>
      </c>
      <c r="D18" s="41">
        <f>IFERROR(INDEX(EOF!E$28:E$282,MATCH(A18,EOF!A$28:A$282,0)),"-")/INDEX('Price List'!C:C,MATCH(A18,'Price List'!A:A,0))</f>
        <v>119.97</v>
      </c>
      <c r="E18" s="38">
        <v>0</v>
      </c>
    </row>
    <row r="19" spans="1:5" hidden="1" x14ac:dyDescent="0.25">
      <c r="A19" s="64" t="s">
        <v>282</v>
      </c>
      <c r="B19" s="103" t="s">
        <v>287</v>
      </c>
      <c r="C19" s="40">
        <f>IFERROR(INDEX(EOF!G$28:G$282,MATCH(A19,EOF!A$28:A$282,0)),"-")*INDEX('Price List'!C:C,MATCH(A19,'Price List'!A:A,0))</f>
        <v>0</v>
      </c>
      <c r="D19" s="41">
        <f>IFERROR(INDEX(EOF!E$28:E$282,MATCH(A19,EOF!A$28:A$282,0)),"-")/INDEX('Price List'!C:C,MATCH(A19,'Price List'!A:A,0))</f>
        <v>149.97</v>
      </c>
      <c r="E19" s="38">
        <v>0</v>
      </c>
    </row>
    <row r="20" spans="1:5" hidden="1" x14ac:dyDescent="0.25">
      <c r="A20" s="64" t="s">
        <v>364</v>
      </c>
      <c r="B20" s="103" t="s">
        <v>366</v>
      </c>
      <c r="C20" s="40">
        <f>IFERROR(INDEX(EOF!G$28:G$282,MATCH(A20,EOF!A$28:A$282,0)),"-")*INDEX('Price List'!C:C,MATCH(A20,'Price List'!A:A,0))</f>
        <v>0</v>
      </c>
      <c r="D20" s="41">
        <f>IFERROR(INDEX(EOF!E$28:E$282,MATCH(A20,EOF!A$28:A$282,0)),"-")/INDEX('Price List'!C:C,MATCH(A20,'Price List'!A:A,0))</f>
        <v>119.97</v>
      </c>
      <c r="E20" s="38">
        <v>0</v>
      </c>
    </row>
    <row r="21" spans="1:5" hidden="1" x14ac:dyDescent="0.25">
      <c r="A21" s="64" t="s">
        <v>486</v>
      </c>
      <c r="B21" s="103">
        <v>816332012785</v>
      </c>
      <c r="C21" s="40">
        <f>IFERROR(INDEX(EOF!G$28:G$282,MATCH(A21,EOF!A$28:A$282,0)),"-")*INDEX('Price List'!C:C,MATCH(A21,'Price List'!A:A,0))</f>
        <v>0</v>
      </c>
      <c r="D21" s="41">
        <f>IFERROR(INDEX(EOF!E$28:E$282,MATCH(A21,EOF!A$28:A$282,0)),"-")/INDEX('Price List'!C:C,MATCH(A21,'Price List'!A:A,0))</f>
        <v>59.97</v>
      </c>
      <c r="E21" s="38">
        <v>0</v>
      </c>
    </row>
    <row r="22" spans="1:5" hidden="1" x14ac:dyDescent="0.25">
      <c r="A22" s="64" t="s">
        <v>488</v>
      </c>
      <c r="B22" s="103">
        <v>816332013706</v>
      </c>
      <c r="C22" s="40">
        <f>IFERROR(INDEX(EOF!G$28:G$282,MATCH(A22,EOF!A$28:A$282,0)),"-")*INDEX('Price List'!C:C,MATCH(A22,'Price List'!A:A,0))</f>
        <v>0</v>
      </c>
      <c r="D22" s="41">
        <f>IFERROR(INDEX(EOF!E$28:E$282,MATCH(A22,EOF!A$28:A$282,0)),"-")/INDEX('Price List'!C:C,MATCH(A22,'Price List'!A:A,0))</f>
        <v>59.97</v>
      </c>
      <c r="E22" s="38">
        <v>0</v>
      </c>
    </row>
    <row r="23" spans="1:5" hidden="1" x14ac:dyDescent="0.25">
      <c r="A23" s="64" t="s">
        <v>490</v>
      </c>
      <c r="B23" s="103">
        <v>816332012808</v>
      </c>
      <c r="C23" s="40">
        <f>IFERROR(INDEX(EOF!G$28:G$282,MATCH(A23,EOF!A$28:A$282,0)),"-")*INDEX('Price List'!C:C,MATCH(A23,'Price List'!A:A,0))</f>
        <v>0</v>
      </c>
      <c r="D23" s="41">
        <f>IFERROR(INDEX(EOF!E$28:E$282,MATCH(A23,EOF!A$28:A$282,0)),"-")/INDEX('Price List'!C:C,MATCH(A23,'Price List'!A:A,0))</f>
        <v>29.97</v>
      </c>
      <c r="E23" s="38">
        <v>0</v>
      </c>
    </row>
    <row r="24" spans="1:5" hidden="1" x14ac:dyDescent="0.25">
      <c r="A24" s="64" t="s">
        <v>492</v>
      </c>
      <c r="B24" s="103">
        <v>816332012778</v>
      </c>
      <c r="C24" s="40">
        <f>IFERROR(INDEX(EOF!G$28:G$282,MATCH(A24,EOF!A$28:A$282,0)),"-")*INDEX('Price List'!C:C,MATCH(A24,'Price List'!A:A,0))</f>
        <v>0</v>
      </c>
      <c r="D24" s="41">
        <f>IFERROR(INDEX(EOF!E$28:E$282,MATCH(A24,EOF!A$28:A$282,0)),"-")/INDEX('Price List'!C:C,MATCH(A24,'Price List'!A:A,0))</f>
        <v>29.97</v>
      </c>
      <c r="E24" s="38">
        <v>0</v>
      </c>
    </row>
    <row r="25" spans="1:5" hidden="1" x14ac:dyDescent="0.25">
      <c r="A25" s="64" t="s">
        <v>322</v>
      </c>
      <c r="B25" s="103" t="s">
        <v>324</v>
      </c>
      <c r="C25" s="40">
        <f>IFERROR(INDEX(EOF!G$28:G$282,MATCH(A25,EOF!A$28:A$282,0)),"-")*INDEX('Price List'!C:C,MATCH(A25,'Price List'!A:A,0))</f>
        <v>0</v>
      </c>
      <c r="D25" s="41">
        <f>IFERROR(INDEX(EOF!E$28:E$282,MATCH(A25,EOF!A$28:A$282,0)),"-")/INDEX('Price List'!C:C,MATCH(A25,'Price List'!A:A,0))</f>
        <v>11.97</v>
      </c>
      <c r="E25" s="38">
        <v>0</v>
      </c>
    </row>
    <row r="26" spans="1:5" hidden="1" x14ac:dyDescent="0.25">
      <c r="A26" s="64" t="s">
        <v>320</v>
      </c>
      <c r="B26" s="103">
        <v>816332011115</v>
      </c>
      <c r="C26" s="40">
        <f>IFERROR(INDEX(EOF!G$28:G$282,MATCH(A26,EOF!A$28:A$282,0)),"-")*INDEX('Price List'!C:C,MATCH(A26,'Price List'!A:A,0))</f>
        <v>0</v>
      </c>
      <c r="D26" s="41">
        <f>IFERROR(INDEX(EOF!E$28:E$282,MATCH(A26,EOF!A$28:A$282,0)),"-")/INDEX('Price List'!C:C,MATCH(A26,'Price List'!A:A,0))</f>
        <v>11.97</v>
      </c>
      <c r="E26" s="38">
        <v>0</v>
      </c>
    </row>
    <row r="27" spans="1:5" hidden="1" x14ac:dyDescent="0.25">
      <c r="A27" s="64" t="s">
        <v>494</v>
      </c>
      <c r="B27" s="103" t="s">
        <v>415</v>
      </c>
      <c r="C27" s="40">
        <f>IFERROR(INDEX(EOF!G$28:G$282,MATCH(A27,EOF!A$28:A$282,0)),"-")*INDEX('Price List'!C:C,MATCH(A27,'Price List'!A:A,0))</f>
        <v>0</v>
      </c>
      <c r="D27" s="41">
        <f>IFERROR(INDEX(EOF!E$28:E$282,MATCH(A27,EOF!A$28:A$282,0)),"-")/INDEX('Price List'!C:C,MATCH(A27,'Price List'!A:A,0))</f>
        <v>11.97</v>
      </c>
      <c r="E27" s="38">
        <v>0</v>
      </c>
    </row>
    <row r="28" spans="1:5" hidden="1" x14ac:dyDescent="0.25">
      <c r="A28" s="55" t="s">
        <v>496</v>
      </c>
      <c r="B28" s="103">
        <v>816332013461</v>
      </c>
      <c r="C28" s="40">
        <f>IFERROR(INDEX(EOF!G$28:G$282,MATCH(A28,EOF!A$28:A$282,0)),"-")*INDEX('Price List'!C:C,MATCH(A28,'Price List'!A:A,0))</f>
        <v>0</v>
      </c>
      <c r="D28" s="41">
        <f>IFERROR(INDEX(EOF!E$28:E$282,MATCH(A28,EOF!A$28:A$282,0)),"-")/INDEX('Price List'!C:C,MATCH(A28,'Price List'!A:A,0))</f>
        <v>11.97</v>
      </c>
      <c r="E28" s="38">
        <v>0</v>
      </c>
    </row>
    <row r="29" spans="1:5" hidden="1" x14ac:dyDescent="0.25">
      <c r="A29" s="64"/>
      <c r="B29" s="103"/>
      <c r="C29" s="40"/>
      <c r="D29" s="41"/>
    </row>
    <row r="30" spans="1:5" hidden="1" x14ac:dyDescent="0.25">
      <c r="A30" s="64" t="s">
        <v>498</v>
      </c>
      <c r="B30" s="103">
        <v>816332012945</v>
      </c>
      <c r="C30" s="40">
        <f>IFERROR(INDEX(EOF!G$28:G$282,MATCH(A30,EOF!A$28:A$282,0)),"-")*INDEX('Price List'!C:C,MATCH(A30,'Price List'!A:A,0))</f>
        <v>0</v>
      </c>
      <c r="D30" s="41">
        <f>IFERROR(INDEX(EOF!E$28:E$282,MATCH(A30,EOF!A$28:A$282,0)),"-")/INDEX('Price List'!C:C,MATCH(A30,'Price List'!A:A,0))</f>
        <v>119.97</v>
      </c>
      <c r="E30" s="38">
        <v>0</v>
      </c>
    </row>
    <row r="31" spans="1:5" hidden="1" x14ac:dyDescent="0.25">
      <c r="A31" s="64" t="s">
        <v>500</v>
      </c>
      <c r="B31" s="103">
        <v>816332012952</v>
      </c>
      <c r="C31" s="40">
        <f>IFERROR(INDEX(EOF!G$28:G$282,MATCH(A31,EOF!A$28:A$282,0)),"-")*INDEX('Price List'!C:C,MATCH(A31,'Price List'!A:A,0))</f>
        <v>0</v>
      </c>
      <c r="D31" s="41">
        <f>IFERROR(INDEX(EOF!E$28:E$282,MATCH(A31,EOF!A$28:A$282,0)),"-")/INDEX('Price List'!C:C,MATCH(A31,'Price List'!A:A,0))</f>
        <v>119.97</v>
      </c>
      <c r="E31" s="38">
        <v>0</v>
      </c>
    </row>
    <row r="32" spans="1:5" hidden="1" x14ac:dyDescent="0.25">
      <c r="A32" s="64" t="s">
        <v>502</v>
      </c>
      <c r="B32" s="103">
        <v>816332013010</v>
      </c>
      <c r="C32" s="40">
        <f>IFERROR(INDEX(EOF!G$28:G$282,MATCH(A32,EOF!A$28:A$282,0)),"-")*INDEX('Price List'!C:C,MATCH(A32,'Price List'!A:A,0))</f>
        <v>0</v>
      </c>
      <c r="D32" s="41">
        <f>IFERROR(INDEX(EOF!E$28:E$282,MATCH(A32,EOF!A$28:A$282,0)),"-")/INDEX('Price List'!C:C,MATCH(A32,'Price List'!A:A,0))</f>
        <v>59.97</v>
      </c>
      <c r="E32" s="38">
        <v>0</v>
      </c>
    </row>
    <row r="33" spans="1:5" hidden="1" x14ac:dyDescent="0.25">
      <c r="A33" s="64" t="s">
        <v>49</v>
      </c>
      <c r="B33" s="103" t="s">
        <v>178</v>
      </c>
      <c r="C33" s="40">
        <f>IFERROR(INDEX(EOF!G$28:G$282,MATCH(A33,EOF!A$28:A$282,0)),"-")*INDEX('Price List'!C:C,MATCH(A33,'Price List'!A:A,0))</f>
        <v>0</v>
      </c>
      <c r="D33" s="41">
        <f>IFERROR(INDEX(EOF!E$28:E$282,MATCH(A33,EOF!A$28:A$282,0)),"-")/INDEX('Price List'!C:C,MATCH(A33,'Price List'!A:A,0))</f>
        <v>137.97</v>
      </c>
      <c r="E33" s="38">
        <v>0</v>
      </c>
    </row>
    <row r="34" spans="1:5" hidden="1" x14ac:dyDescent="0.25">
      <c r="A34" s="64" t="s">
        <v>51</v>
      </c>
      <c r="B34" s="103" t="s">
        <v>179</v>
      </c>
      <c r="C34" s="40">
        <f>IFERROR(INDEX(EOF!G$28:G$282,MATCH(A34,EOF!A$28:A$282,0)),"-")*INDEX('Price List'!C:C,MATCH(A34,'Price List'!A:A,0))</f>
        <v>0</v>
      </c>
      <c r="D34" s="41">
        <f>IFERROR(INDEX(EOF!E$28:E$282,MATCH(A34,EOF!A$28:A$282,0)),"-")/INDEX('Price List'!C:C,MATCH(A34,'Price List'!A:A,0))</f>
        <v>113.97</v>
      </c>
      <c r="E34" s="38">
        <v>0</v>
      </c>
    </row>
    <row r="35" spans="1:5" hidden="1" x14ac:dyDescent="0.25">
      <c r="A35" s="64" t="s">
        <v>56</v>
      </c>
      <c r="B35" s="103" t="s">
        <v>180</v>
      </c>
      <c r="C35" s="40">
        <f>IFERROR(INDEX(EOF!G$28:G$282,MATCH(A35,EOF!A$28:A$282,0)),"-")*INDEX('Price List'!C:C,MATCH(A35,'Price List'!A:A,0))</f>
        <v>0</v>
      </c>
      <c r="D35" s="41">
        <f>IFERROR(INDEX(EOF!E$28:E$282,MATCH(A35,EOF!A$28:A$282,0)),"-")/INDEX('Price List'!C:C,MATCH(A35,'Price List'!A:A,0))</f>
        <v>89.97</v>
      </c>
      <c r="E35" s="38">
        <v>0</v>
      </c>
    </row>
    <row r="36" spans="1:5" hidden="1" x14ac:dyDescent="0.25">
      <c r="A36" s="66" t="s">
        <v>53</v>
      </c>
      <c r="B36" s="103" t="s">
        <v>181</v>
      </c>
      <c r="C36" s="40">
        <f>IFERROR(INDEX(EOF!G$28:G$282,MATCH(A36,EOF!A$28:A$282,0)),"-")*INDEX('Price List'!C:C,MATCH(A36,'Price List'!A:A,0))</f>
        <v>0</v>
      </c>
      <c r="D36" s="41">
        <f>IFERROR(INDEX(EOF!E$28:E$282,MATCH(A36,EOF!A$28:A$282,0)),"-")/INDEX('Price List'!C:C,MATCH(A36,'Price List'!A:A,0))</f>
        <v>77.97</v>
      </c>
      <c r="E36" s="38">
        <v>0</v>
      </c>
    </row>
    <row r="37" spans="1:5" hidden="1" x14ac:dyDescent="0.25">
      <c r="A37" s="64" t="s">
        <v>57</v>
      </c>
      <c r="B37" s="103" t="s">
        <v>182</v>
      </c>
      <c r="C37" s="40">
        <f>IFERROR(INDEX(EOF!G$28:G$282,MATCH(A37,EOF!A$28:A$282,0)),"-")*INDEX('Price List'!C:C,MATCH(A37,'Price List'!A:A,0))</f>
        <v>0</v>
      </c>
      <c r="D37" s="41">
        <f>IFERROR(INDEX(EOF!E$28:E$282,MATCH(A37,EOF!A$28:A$282,0)),"-")/INDEX('Price List'!C:C,MATCH(A37,'Price List'!A:A,0))</f>
        <v>53.97</v>
      </c>
      <c r="E37" s="38">
        <v>0</v>
      </c>
    </row>
    <row r="38" spans="1:5" hidden="1" x14ac:dyDescent="0.25">
      <c r="A38" s="64" t="s">
        <v>115</v>
      </c>
      <c r="B38" s="103" t="s">
        <v>177</v>
      </c>
      <c r="C38" s="40">
        <f>IFERROR(INDEX(EOF!G$28:G$282,MATCH(A38,EOF!A$28:A$282,0)),"-")*INDEX('Price List'!C:C,MATCH(A38,'Price List'!A:A,0))</f>
        <v>0</v>
      </c>
      <c r="D38" s="41">
        <f>IFERROR(INDEX(EOF!E$28:E$282,MATCH(A38,EOF!A$28:A$282,0)),"-")/INDEX('Price List'!C:C,MATCH(A38,'Price List'!A:A,0))</f>
        <v>113.97</v>
      </c>
      <c r="E38" s="38">
        <v>0</v>
      </c>
    </row>
    <row r="39" spans="1:5" hidden="1" x14ac:dyDescent="0.25">
      <c r="A39" s="64" t="s">
        <v>288</v>
      </c>
      <c r="B39" s="103" t="s">
        <v>292</v>
      </c>
      <c r="C39" s="40">
        <f>IFERROR(INDEX(EOF!G$28:G$282,MATCH(A39,EOF!A$28:A$282,0)),"-")*INDEX('Price List'!C:C,MATCH(A39,'Price List'!A:A,0))</f>
        <v>0</v>
      </c>
      <c r="D39" s="41">
        <f>IFERROR(INDEX(EOF!E$28:E$282,MATCH(A39,EOF!A$28:A$282,0)),"-")/INDEX('Price List'!C:C,MATCH(A39,'Price List'!A:A,0))</f>
        <v>137.97</v>
      </c>
      <c r="E39" s="38">
        <v>0</v>
      </c>
    </row>
    <row r="40" spans="1:5" hidden="1" x14ac:dyDescent="0.25">
      <c r="A40" s="64" t="s">
        <v>504</v>
      </c>
      <c r="B40" s="103">
        <v>816332012938</v>
      </c>
      <c r="C40" s="40">
        <f>IFERROR(INDEX(EOF!G$28:G$282,MATCH(A40,EOF!A$28:A$282,0)),"-")*INDEX('Price List'!C:C,MATCH(A40,'Price List'!A:A,0))</f>
        <v>0</v>
      </c>
      <c r="D40" s="41">
        <f>IFERROR(INDEX(EOF!E$28:E$282,MATCH(A40,EOF!A$28:A$282,0)),"-")/INDEX('Price List'!C:C,MATCH(A40,'Price List'!A:A,0))</f>
        <v>89.97</v>
      </c>
      <c r="E40" s="38">
        <v>0</v>
      </c>
    </row>
    <row r="41" spans="1:5" hidden="1" x14ac:dyDescent="0.25">
      <c r="A41" s="64" t="s">
        <v>117</v>
      </c>
      <c r="B41" s="103" t="s">
        <v>183</v>
      </c>
      <c r="C41" s="40">
        <f>IFERROR(INDEX(EOF!G$28:G$282,MATCH(A41,EOF!A$28:A$282,0)),"-")*INDEX('Price List'!C:C,MATCH(A41,'Price List'!A:A,0))</f>
        <v>0</v>
      </c>
      <c r="D41" s="41">
        <f>IFERROR(INDEX(EOF!E$28:E$282,MATCH(A41,EOF!A$28:A$282,0)),"-")/INDEX('Price List'!C:C,MATCH(A41,'Price List'!A:A,0))</f>
        <v>59.97</v>
      </c>
      <c r="E41" s="38">
        <v>0</v>
      </c>
    </row>
    <row r="42" spans="1:5" hidden="1" x14ac:dyDescent="0.25">
      <c r="A42" s="64" t="s">
        <v>60</v>
      </c>
      <c r="B42" s="103" t="s">
        <v>184</v>
      </c>
      <c r="C42" s="40">
        <f>IFERROR(INDEX(EOF!G$28:G$282,MATCH(A42,EOF!A$28:A$282,0)),"-")*INDEX('Price List'!C:C,MATCH(A42,'Price List'!A:A,0))</f>
        <v>0</v>
      </c>
      <c r="D42" s="41">
        <f>IFERROR(INDEX(EOF!E$28:E$282,MATCH(A42,EOF!A$28:A$282,0)),"-")/INDEX('Price List'!C:C,MATCH(A42,'Price List'!A:A,0))</f>
        <v>59.97</v>
      </c>
      <c r="E42" s="38">
        <v>0</v>
      </c>
    </row>
    <row r="43" spans="1:5" hidden="1" x14ac:dyDescent="0.25">
      <c r="A43" s="64" t="s">
        <v>367</v>
      </c>
      <c r="B43" s="103">
        <v>816332012082</v>
      </c>
      <c r="C43" s="40">
        <f>IFERROR(INDEX(EOF!G$28:G$282,MATCH(A43,EOF!A$28:A$282,0)),"-")*INDEX('Price List'!C:C,MATCH(A43,'Price List'!A:A,0))</f>
        <v>0</v>
      </c>
      <c r="D43" s="41">
        <f>IFERROR(INDEX(EOF!E$28:E$282,MATCH(A43,EOF!A$28:A$282,0)),"-")/INDEX('Price List'!C:C,MATCH(A43,'Price List'!A:A,0))</f>
        <v>59.97</v>
      </c>
      <c r="E43" s="38">
        <v>0</v>
      </c>
    </row>
    <row r="44" spans="1:5" hidden="1" x14ac:dyDescent="0.25">
      <c r="A44" s="51" t="s">
        <v>290</v>
      </c>
      <c r="B44" s="103" t="s">
        <v>293</v>
      </c>
      <c r="C44" s="40">
        <f>IFERROR(INDEX(EOF!G$28:G$282,MATCH(A44,EOF!A$28:A$282,0)),"-")*INDEX('Price List'!C:C,MATCH(A44,'Price List'!A:A,0))</f>
        <v>0</v>
      </c>
      <c r="D44" s="41">
        <f>IFERROR(INDEX(EOF!E$28:E$282,MATCH(A44,EOF!A$28:A$282,0)),"-")/INDEX('Price List'!C:C,MATCH(A44,'Price List'!A:A,0))</f>
        <v>77.97</v>
      </c>
      <c r="E44" s="38">
        <v>0</v>
      </c>
    </row>
    <row r="45" spans="1:5" hidden="1" x14ac:dyDescent="0.25">
      <c r="A45" s="51" t="s">
        <v>66</v>
      </c>
      <c r="B45" s="103" t="s">
        <v>187</v>
      </c>
      <c r="C45" s="40">
        <f>IFERROR(INDEX(EOF!G$28:G$282,MATCH(A45,EOF!A$28:A$282,0)),"-")*INDEX('Price List'!C:C,MATCH(A45,'Price List'!A:A,0))</f>
        <v>0</v>
      </c>
      <c r="D45" s="41">
        <f>IFERROR(INDEX(EOF!E$28:E$282,MATCH(A45,EOF!A$28:A$282,0)),"-")/INDEX('Price List'!C:C,MATCH(A45,'Price List'!A:A,0))</f>
        <v>59.97</v>
      </c>
      <c r="E45" s="38">
        <v>0</v>
      </c>
    </row>
    <row r="46" spans="1:5" hidden="1" x14ac:dyDescent="0.25">
      <c r="A46" s="51" t="s">
        <v>61</v>
      </c>
      <c r="B46" s="103" t="s">
        <v>185</v>
      </c>
      <c r="C46" s="40">
        <f>IFERROR(INDEX(EOF!G$28:G$282,MATCH(A46,EOF!A$28:A$282,0)),"-")*INDEX('Price List'!C:C,MATCH(A46,'Price List'!A:A,0))</f>
        <v>0</v>
      </c>
      <c r="D46" s="41">
        <f>IFERROR(INDEX(EOF!E$28:E$282,MATCH(A46,EOF!A$28:A$282,0)),"-")/INDEX('Price List'!C:C,MATCH(A46,'Price List'!A:A,0))</f>
        <v>53.97</v>
      </c>
      <c r="E46" s="38">
        <v>0</v>
      </c>
    </row>
    <row r="47" spans="1:5" hidden="1" x14ac:dyDescent="0.25">
      <c r="A47" s="51" t="s">
        <v>119</v>
      </c>
      <c r="B47" s="103" t="s">
        <v>186</v>
      </c>
      <c r="C47" s="40">
        <f>IFERROR(INDEX(EOF!G$28:G$282,MATCH(A47,EOF!A$28:A$282,0)),"-")*INDEX('Price List'!C:C,MATCH(A47,'Price List'!A:A,0))</f>
        <v>0</v>
      </c>
      <c r="D47" s="41">
        <f>IFERROR(INDEX(EOF!E$28:E$282,MATCH(A47,EOF!A$28:A$282,0)),"-")/INDEX('Price List'!C:C,MATCH(A47,'Price List'!A:A,0))</f>
        <v>53.97</v>
      </c>
      <c r="E47" s="38">
        <v>0</v>
      </c>
    </row>
    <row r="48" spans="1:5" hidden="1" x14ac:dyDescent="0.25">
      <c r="A48" s="51" t="s">
        <v>67</v>
      </c>
      <c r="B48" s="103" t="s">
        <v>188</v>
      </c>
      <c r="C48" s="40">
        <f>IFERROR(INDEX(EOF!G$28:G$282,MATCH(A48,EOF!A$28:A$282,0)),"-")*INDEX('Price List'!C:C,MATCH(A48,'Price List'!A:A,0))</f>
        <v>0</v>
      </c>
      <c r="D48" s="41">
        <f>IFERROR(INDEX(EOF!E$28:E$282,MATCH(A48,EOF!A$28:A$282,0)),"-")/INDEX('Price List'!C:C,MATCH(A48,'Price List'!A:A,0))</f>
        <v>47.97</v>
      </c>
      <c r="E48" s="38">
        <v>0</v>
      </c>
    </row>
    <row r="49" spans="1:5" hidden="1" x14ac:dyDescent="0.25">
      <c r="A49" s="51" t="s">
        <v>506</v>
      </c>
      <c r="B49" s="103" t="s">
        <v>666</v>
      </c>
      <c r="C49" s="40">
        <f>IFERROR(INDEX(EOF!G$28:G$282,MATCH(A49,EOF!A$28:A$282,0)),"-")*INDEX('Price List'!C:C,MATCH(A49,'Price List'!A:A,0))</f>
        <v>0</v>
      </c>
      <c r="D49" s="41">
        <f>IFERROR(INDEX(EOF!E$28:E$282,MATCH(A49,EOF!A$28:A$282,0)),"-")/INDEX('Price List'!C:C,MATCH(A49,'Price List'!A:A,0))</f>
        <v>59.97</v>
      </c>
      <c r="E49" s="38">
        <v>0</v>
      </c>
    </row>
    <row r="50" spans="1:5" hidden="1" x14ac:dyDescent="0.25">
      <c r="A50" s="51" t="s">
        <v>63</v>
      </c>
      <c r="B50" s="103" t="s">
        <v>189</v>
      </c>
      <c r="C50" s="40">
        <f>IFERROR(INDEX(EOF!G$28:G$282,MATCH(A50,EOF!A$28:A$282,0)),"-")*INDEX('Price List'!C:C,MATCH(A50,'Price List'!A:A,0))</f>
        <v>0</v>
      </c>
      <c r="D50" s="41">
        <f>IFERROR(INDEX(EOF!E$28:E$282,MATCH(A50,EOF!A$28:A$282,0)),"-")/INDEX('Price List'!C:C,MATCH(A50,'Price List'!A:A,0))</f>
        <v>41.97</v>
      </c>
      <c r="E50" s="38">
        <v>0</v>
      </c>
    </row>
    <row r="51" spans="1:5" hidden="1" x14ac:dyDescent="0.25">
      <c r="A51" s="51" t="s">
        <v>369</v>
      </c>
      <c r="B51" s="103" t="s">
        <v>371</v>
      </c>
      <c r="C51" s="40">
        <f>IFERROR(INDEX(EOF!G$28:G$282,MATCH(A51,EOF!A$28:A$282,0)),"-")*INDEX('Price List'!C:C,MATCH(A51,'Price List'!A:A,0))</f>
        <v>0</v>
      </c>
      <c r="D51" s="41">
        <f>IFERROR(INDEX(EOF!E$28:E$282,MATCH(A51,EOF!A$28:A$282,0)),"-")/INDEX('Price List'!C:C,MATCH(A51,'Price List'!A:A,0))</f>
        <v>29.97</v>
      </c>
      <c r="E51" s="38">
        <v>0</v>
      </c>
    </row>
    <row r="52" spans="1:5" hidden="1" x14ac:dyDescent="0.25">
      <c r="A52" s="51" t="s">
        <v>372</v>
      </c>
      <c r="B52" s="103" t="s">
        <v>374</v>
      </c>
      <c r="C52" s="40">
        <f>IFERROR(INDEX(EOF!G$28:G$282,MATCH(A52,EOF!A$28:A$282,0)),"-")*INDEX('Price List'!C:C,MATCH(A52,'Price List'!A:A,0))</f>
        <v>0</v>
      </c>
      <c r="D52" s="41">
        <f>IFERROR(INDEX(EOF!E$28:E$282,MATCH(A52,EOF!A$28:A$282,0)),"-")/INDEX('Price List'!C:C,MATCH(A52,'Price List'!A:A,0))</f>
        <v>89.97</v>
      </c>
      <c r="E52" s="38">
        <v>0</v>
      </c>
    </row>
    <row r="53" spans="1:5" hidden="1" x14ac:dyDescent="0.25">
      <c r="A53" s="51" t="s">
        <v>69</v>
      </c>
      <c r="B53" s="103" t="s">
        <v>190</v>
      </c>
      <c r="C53" s="40">
        <f>IFERROR(INDEX(EOF!G$28:G$282,MATCH(A53,EOF!A$28:A$282,0)),"-")*INDEX('Price List'!C:C,MATCH(A53,'Price List'!A:A,0))</f>
        <v>0</v>
      </c>
      <c r="D53" s="41">
        <f>IFERROR(INDEX(EOF!E$28:E$282,MATCH(A53,EOF!A$28:A$282,0)),"-")/INDEX('Price List'!C:C,MATCH(A53,'Price List'!A:A,0))</f>
        <v>29.97</v>
      </c>
      <c r="E53" s="38">
        <v>0</v>
      </c>
    </row>
    <row r="54" spans="1:5" hidden="1" x14ac:dyDescent="0.25">
      <c r="A54" s="51" t="s">
        <v>508</v>
      </c>
      <c r="B54" s="103">
        <v>816332013652</v>
      </c>
      <c r="C54" s="40">
        <f>IFERROR(INDEX(EOF!G$28:G$282,MATCH(A54,EOF!A$28:A$282,0)),"-")*INDEX('Price List'!C:C,MATCH(A54,'Price List'!A:A,0))</f>
        <v>0</v>
      </c>
      <c r="D54" s="41">
        <f>IFERROR(INDEX(EOF!E$28:E$282,MATCH(A54,EOF!A$28:A$282,0)),"-")/INDEX('Price List'!C:C,MATCH(A54,'Price List'!A:A,0))</f>
        <v>29.97</v>
      </c>
      <c r="E54" s="38">
        <v>0</v>
      </c>
    </row>
    <row r="55" spans="1:5" hidden="1" x14ac:dyDescent="0.25">
      <c r="A55" s="51"/>
      <c r="B55" s="103"/>
      <c r="C55" s="40"/>
      <c r="D55" s="41"/>
    </row>
    <row r="56" spans="1:5" hidden="1" x14ac:dyDescent="0.25">
      <c r="A56" s="51" t="s">
        <v>510</v>
      </c>
      <c r="B56" s="103" t="s">
        <v>667</v>
      </c>
      <c r="C56" s="40">
        <f>IFERROR(INDEX(EOF!G$28:G$282,MATCH(A56,EOF!A$28:A$282,0)),"-")*INDEX('Price List'!C:C,MATCH(A56,'Price List'!A:A,0))</f>
        <v>0</v>
      </c>
      <c r="D56" s="41">
        <f>IFERROR(INDEX(EOF!E$28:E$282,MATCH(A56,EOF!A$28:A$282,0)),"-")/INDEX('Price List'!C:C,MATCH(A56,'Price List'!A:A,0))</f>
        <v>113.97</v>
      </c>
      <c r="E56" s="38">
        <v>0</v>
      </c>
    </row>
    <row r="57" spans="1:5" hidden="1" x14ac:dyDescent="0.25">
      <c r="A57" s="51" t="s">
        <v>512</v>
      </c>
      <c r="B57" s="103">
        <v>816332013256</v>
      </c>
      <c r="C57" s="40">
        <f>IFERROR(INDEX(EOF!G$28:G$282,MATCH(A57,EOF!A$28:A$282,0)),"-")*INDEX('Price List'!C:C,MATCH(A57,'Price List'!A:A,0))</f>
        <v>0</v>
      </c>
      <c r="D57" s="41">
        <f>IFERROR(INDEX(EOF!E$28:E$282,MATCH(A57,EOF!A$28:A$282,0)),"-")/INDEX('Price List'!C:C,MATCH(A57,'Price List'!A:A,0))</f>
        <v>95.97</v>
      </c>
      <c r="E57" s="38">
        <v>0</v>
      </c>
    </row>
    <row r="58" spans="1:5" hidden="1" x14ac:dyDescent="0.25">
      <c r="A58" s="51" t="s">
        <v>514</v>
      </c>
      <c r="B58" s="103">
        <v>816332013140</v>
      </c>
      <c r="C58" s="40">
        <f>IFERROR(INDEX(EOF!G$28:G$282,MATCH(A58,EOF!A$28:A$282,0)),"-")*INDEX('Price List'!C:C,MATCH(A58,'Price List'!A:A,0))</f>
        <v>0</v>
      </c>
      <c r="D58" s="41">
        <f>IFERROR(INDEX(EOF!E$28:E$282,MATCH(A58,EOF!A$28:A$282,0)),"-")/INDEX('Price List'!C:C,MATCH(A58,'Price List'!A:A,0))</f>
        <v>59.97</v>
      </c>
      <c r="E58" s="38">
        <v>0</v>
      </c>
    </row>
    <row r="59" spans="1:5" hidden="1" x14ac:dyDescent="0.25">
      <c r="A59" s="51" t="s">
        <v>516</v>
      </c>
      <c r="B59" s="103">
        <v>816332013171</v>
      </c>
      <c r="C59" s="40">
        <f>IFERROR(INDEX(EOF!G$28:G$282,MATCH(A59,EOF!A$28:A$282,0)),"-")*INDEX('Price List'!C:C,MATCH(A59,'Price List'!A:A,0))</f>
        <v>0</v>
      </c>
      <c r="D59" s="41">
        <f>IFERROR(INDEX(EOF!E$28:E$282,MATCH(A59,EOF!A$28:A$282,0)),"-")/INDEX('Price List'!C:C,MATCH(A59,'Price List'!A:A,0))</f>
        <v>119.97</v>
      </c>
      <c r="E59" s="38">
        <v>0</v>
      </c>
    </row>
    <row r="60" spans="1:5" hidden="1" x14ac:dyDescent="0.25">
      <c r="A60" s="51" t="s">
        <v>518</v>
      </c>
      <c r="B60" s="103">
        <v>816332013157</v>
      </c>
      <c r="C60" s="40">
        <f>IFERROR(INDEX(EOF!G$28:G$282,MATCH(A60,EOF!A$28:A$282,0)),"-")*INDEX('Price List'!C:C,MATCH(A60,'Price List'!A:A,0))</f>
        <v>0</v>
      </c>
      <c r="D60" s="41">
        <f>IFERROR(INDEX(EOF!E$28:E$282,MATCH(A60,EOF!A$28:A$282,0)),"-")/INDEX('Price List'!C:C,MATCH(A60,'Price List'!A:A,0))</f>
        <v>113.97</v>
      </c>
      <c r="E60" s="38">
        <v>0</v>
      </c>
    </row>
    <row r="61" spans="1:5" hidden="1" x14ac:dyDescent="0.25">
      <c r="A61" s="51" t="s">
        <v>520</v>
      </c>
      <c r="B61" s="103">
        <v>816332013195</v>
      </c>
      <c r="C61" s="40">
        <f>IFERROR(INDEX(EOF!G$28:G$282,MATCH(A61,EOF!A$28:A$282,0)),"-")*INDEX('Price List'!C:C,MATCH(A61,'Price List'!A:A,0))</f>
        <v>0</v>
      </c>
      <c r="D61" s="41">
        <f>IFERROR(INDEX(EOF!E$28:E$282,MATCH(A61,EOF!A$28:A$282,0)),"-")/INDEX('Price List'!C:C,MATCH(A61,'Price List'!A:A,0))</f>
        <v>113.97</v>
      </c>
      <c r="E61" s="38">
        <v>0</v>
      </c>
    </row>
    <row r="62" spans="1:5" hidden="1" x14ac:dyDescent="0.25">
      <c r="A62" s="51" t="s">
        <v>522</v>
      </c>
      <c r="B62" s="103">
        <v>816332013218</v>
      </c>
      <c r="C62" s="40">
        <f>IFERROR(INDEX(EOF!G$28:G$282,MATCH(A62,EOF!A$28:A$282,0)),"-")*INDEX('Price List'!C:C,MATCH(A62,'Price List'!A:A,0))</f>
        <v>0</v>
      </c>
      <c r="D62" s="41">
        <f>IFERROR(INDEX(EOF!E$28:E$282,MATCH(A62,EOF!A$28:A$282,0)),"-")/INDEX('Price List'!C:C,MATCH(A62,'Price List'!A:A,0))</f>
        <v>29.97</v>
      </c>
      <c r="E62" s="38">
        <v>0</v>
      </c>
    </row>
    <row r="63" spans="1:5" hidden="1" x14ac:dyDescent="0.25">
      <c r="A63" s="51" t="s">
        <v>524</v>
      </c>
      <c r="B63" s="103">
        <v>816332013133</v>
      </c>
      <c r="C63" s="40">
        <f>IFERROR(INDEX(EOF!G$28:G$282,MATCH(A63,EOF!A$28:A$282,0)),"-")*INDEX('Price List'!C:C,MATCH(A63,'Price List'!A:A,0))</f>
        <v>0</v>
      </c>
      <c r="D63" s="41">
        <f>IFERROR(INDEX(EOF!E$28:E$282,MATCH(A63,EOF!A$28:A$282,0)),"-")/INDEX('Price List'!C:C,MATCH(A63,'Price List'!A:A,0))</f>
        <v>71.97</v>
      </c>
      <c r="E63" s="38">
        <v>0</v>
      </c>
    </row>
    <row r="64" spans="1:5" hidden="1" x14ac:dyDescent="0.25">
      <c r="A64" s="51" t="s">
        <v>526</v>
      </c>
      <c r="B64" s="103">
        <v>816332013225</v>
      </c>
      <c r="C64" s="40">
        <f>IFERROR(INDEX(EOF!G$28:G$282,MATCH(A64,EOF!A$28:A$282,0)),"-")*INDEX('Price List'!C:C,MATCH(A64,'Price List'!A:A,0))</f>
        <v>0</v>
      </c>
      <c r="D64" s="41">
        <f>IFERROR(INDEX(EOF!E$28:E$282,MATCH(A64,EOF!A$28:A$282,0)),"-")/INDEX('Price List'!C:C,MATCH(A64,'Price List'!A:A,0))</f>
        <v>59.97</v>
      </c>
      <c r="E64" s="38">
        <v>0</v>
      </c>
    </row>
    <row r="65" spans="1:5" hidden="1" x14ac:dyDescent="0.25">
      <c r="A65" s="51" t="s">
        <v>528</v>
      </c>
      <c r="B65" s="103">
        <v>816332013263</v>
      </c>
      <c r="C65" s="40">
        <f>IFERROR(INDEX(EOF!G$28:G$282,MATCH(A65,EOF!A$28:A$282,0)),"-")*INDEX('Price List'!C:C,MATCH(A65,'Price List'!A:A,0))</f>
        <v>0</v>
      </c>
      <c r="D65" s="41">
        <f>IFERROR(INDEX(EOF!E$28:E$282,MATCH(A65,EOF!A$28:A$282,0)),"-")/INDEX('Price List'!C:C,MATCH(A65,'Price List'!A:A,0))</f>
        <v>83.97</v>
      </c>
      <c r="E65" s="38">
        <v>0</v>
      </c>
    </row>
    <row r="66" spans="1:5" hidden="1" x14ac:dyDescent="0.25">
      <c r="A66" s="51" t="s">
        <v>530</v>
      </c>
      <c r="B66" s="103">
        <v>816332013201</v>
      </c>
      <c r="C66" s="40">
        <f>IFERROR(INDEX(EOF!G$28:G$282,MATCH(A66,EOF!A$28:A$282,0)),"-")*INDEX('Price List'!C:C,MATCH(A66,'Price List'!A:A,0))</f>
        <v>0</v>
      </c>
      <c r="D66" s="41">
        <f>IFERROR(INDEX(EOF!E$28:E$282,MATCH(A66,EOF!A$28:A$282,0)),"-")/INDEX('Price List'!C:C,MATCH(A66,'Price List'!A:A,0))</f>
        <v>11.97</v>
      </c>
      <c r="E66" s="38">
        <v>0</v>
      </c>
    </row>
    <row r="67" spans="1:5" hidden="1" x14ac:dyDescent="0.25">
      <c r="A67" s="51" t="s">
        <v>532</v>
      </c>
      <c r="B67" s="103">
        <v>816332013270</v>
      </c>
      <c r="C67" s="40">
        <f>IFERROR(INDEX(EOF!G$28:G$282,MATCH(A67,EOF!A$28:A$282,0)),"-")*INDEX('Price List'!C:C,MATCH(A67,'Price List'!A:A,0))</f>
        <v>0</v>
      </c>
      <c r="D67" s="41">
        <f>IFERROR(INDEX(EOF!E$28:E$282,MATCH(A67,EOF!A$28:A$282,0)),"-")/INDEX('Price List'!C:C,MATCH(A67,'Price List'!A:A,0))</f>
        <v>7.77</v>
      </c>
      <c r="E67" s="38">
        <v>0</v>
      </c>
    </row>
    <row r="68" spans="1:5" hidden="1" x14ac:dyDescent="0.25">
      <c r="A68" s="51"/>
      <c r="B68" s="103"/>
      <c r="C68" s="40"/>
      <c r="D68" s="41"/>
    </row>
    <row r="69" spans="1:5" hidden="1" x14ac:dyDescent="0.25">
      <c r="A69" s="55" t="s">
        <v>302</v>
      </c>
      <c r="B69" s="103" t="s">
        <v>306</v>
      </c>
      <c r="C69" s="40">
        <f>IFERROR(INDEX(EOF!G$28:G$282,MATCH(A69,EOF!A$28:A$282,0)),"-")*INDEX('Price List'!C:C,MATCH(A69,'Price List'!A:A,0))</f>
        <v>0</v>
      </c>
      <c r="D69" s="41">
        <f>IFERROR(INDEX(EOF!E$28:E$282,MATCH(A69,EOF!A$28:A$282,0)),"-")/INDEX('Price List'!C:C,MATCH(A69,'Price List'!A:A,0))</f>
        <v>167.97</v>
      </c>
      <c r="E69" s="38">
        <v>0</v>
      </c>
    </row>
    <row r="70" spans="1:5" hidden="1" x14ac:dyDescent="0.25">
      <c r="A70" s="55" t="s">
        <v>304</v>
      </c>
      <c r="B70" s="103" t="s">
        <v>307</v>
      </c>
      <c r="C70" s="40">
        <f>IFERROR(INDEX(EOF!G$28:G$282,MATCH(A70,EOF!A$28:A$282,0)),"-")*INDEX('Price List'!C:C,MATCH(A70,'Price List'!A:A,0))</f>
        <v>0</v>
      </c>
      <c r="D70" s="41">
        <f>IFERROR(INDEX(EOF!E$28:E$282,MATCH(A70,EOF!A$28:A$282,0)),"-")/INDEX('Price List'!C:C,MATCH(A70,'Price List'!A:A,0))</f>
        <v>239.97</v>
      </c>
      <c r="E70" s="38">
        <v>0</v>
      </c>
    </row>
    <row r="71" spans="1:5" hidden="1" x14ac:dyDescent="0.25">
      <c r="A71" s="51"/>
      <c r="B71" s="103"/>
      <c r="C71" s="40"/>
      <c r="D71" s="41"/>
      <c r="E71" s="38">
        <v>0</v>
      </c>
    </row>
    <row r="72" spans="1:5" hidden="1" x14ac:dyDescent="0.25">
      <c r="A72" s="64" t="s">
        <v>375</v>
      </c>
      <c r="B72" s="103" t="s">
        <v>377</v>
      </c>
      <c r="C72" s="40">
        <f>IFERROR(INDEX(EOF!G$28:G$282,MATCH(A72,EOF!A$28:A$282,0)),"-")*INDEX('Price List'!C:C,MATCH(A72,'Price List'!A:A,0))</f>
        <v>0</v>
      </c>
      <c r="D72" s="41">
        <f>IFERROR(INDEX(EOF!E$28:E$282,MATCH(A72,EOF!A$28:A$282,0)),"-")/INDEX('Price List'!C:C,MATCH(A72,'Price List'!A:A,0))</f>
        <v>89.97</v>
      </c>
      <c r="E72" s="38">
        <v>0</v>
      </c>
    </row>
    <row r="73" spans="1:5" hidden="1" x14ac:dyDescent="0.25">
      <c r="A73" s="64" t="s">
        <v>296</v>
      </c>
      <c r="B73" s="103" t="s">
        <v>301</v>
      </c>
      <c r="C73" s="40">
        <f>IFERROR(INDEX(EOF!G$28:G$282,MATCH(A73,EOF!A$28:A$282,0)),"-")*INDEX('Price List'!C:C,MATCH(A73,'Price List'!A:A,0))</f>
        <v>0</v>
      </c>
      <c r="D73" s="41">
        <f>IFERROR(INDEX(EOF!E$28:E$282,MATCH(A73,EOF!A$28:A$282,0)),"-")/INDEX('Price List'!C:C,MATCH(A73,'Price List'!A:A,0))</f>
        <v>35.97</v>
      </c>
      <c r="E73" s="38">
        <v>0</v>
      </c>
    </row>
    <row r="74" spans="1:5" hidden="1" x14ac:dyDescent="0.25">
      <c r="A74" s="64" t="s">
        <v>71</v>
      </c>
      <c r="B74" s="103" t="s">
        <v>191</v>
      </c>
      <c r="C74" s="40">
        <f>IFERROR(INDEX(EOF!G$28:G$282,MATCH(A74,EOF!A$28:A$282,0)),"-")*INDEX('Price List'!C:C,MATCH(A74,'Price List'!A:A,0))</f>
        <v>0</v>
      </c>
      <c r="D74" s="41">
        <f>IFERROR(INDEX(EOF!E$28:E$282,MATCH(A74,EOF!A$28:A$282,0)),"-")/INDEX('Price List'!C:C,MATCH(A74,'Price List'!A:A,0))</f>
        <v>101.97</v>
      </c>
      <c r="E74" s="38">
        <v>0</v>
      </c>
    </row>
    <row r="75" spans="1:5" hidden="1" x14ac:dyDescent="0.25">
      <c r="A75" s="64" t="s">
        <v>294</v>
      </c>
      <c r="B75" s="103" t="s">
        <v>300</v>
      </c>
      <c r="C75" s="40">
        <f>IFERROR(INDEX(EOF!G$28:G$282,MATCH(A75,EOF!A$28:A$282,0)),"-")*INDEX('Price List'!C:C,MATCH(A75,'Price List'!A:A,0))</f>
        <v>0</v>
      </c>
      <c r="D75" s="41">
        <f>IFERROR(INDEX(EOF!E$28:E$282,MATCH(A75,EOF!A$28:A$282,0)),"-")/INDEX('Price List'!C:C,MATCH(A75,'Price List'!A:A,0))</f>
        <v>107.97</v>
      </c>
      <c r="E75" s="38">
        <v>0</v>
      </c>
    </row>
    <row r="76" spans="1:5" hidden="1" x14ac:dyDescent="0.25">
      <c r="A76" s="64" t="s">
        <v>298</v>
      </c>
      <c r="B76" s="103">
        <v>816332011207</v>
      </c>
      <c r="C76" s="40">
        <f>IFERROR(INDEX(EOF!G$28:G$282,MATCH(A76,EOF!A$28:A$282,0)),"-")*INDEX('Price List'!C:C,MATCH(A76,'Price List'!A:A,0))</f>
        <v>0</v>
      </c>
      <c r="D76" s="41">
        <f>IFERROR(INDEX(EOF!E$28:E$282,MATCH(A76,EOF!A$28:A$282,0)),"-")/INDEX('Price List'!C:C,MATCH(A76,'Price List'!A:A,0))</f>
        <v>113.97</v>
      </c>
      <c r="E76" s="38">
        <v>0</v>
      </c>
    </row>
    <row r="77" spans="1:5" hidden="1" x14ac:dyDescent="0.25">
      <c r="A77" s="64" t="s">
        <v>534</v>
      </c>
      <c r="B77" s="103" t="s">
        <v>192</v>
      </c>
      <c r="C77" s="40">
        <f>IFERROR(INDEX(EOF!G$28:G$282,MATCH(A77,EOF!A$28:A$282,0)),"-")*INDEX('Price List'!C:C,MATCH(A77,'Price List'!A:A,0))</f>
        <v>0</v>
      </c>
      <c r="D77" s="41">
        <f>IFERROR(INDEX(EOF!E$28:E$282,MATCH(A77,EOF!A$28:A$282,0)),"-")/INDEX('Price List'!C:C,MATCH(A77,'Price List'!A:A,0))</f>
        <v>131.97</v>
      </c>
      <c r="E77" s="38">
        <v>0</v>
      </c>
    </row>
    <row r="78" spans="1:5" hidden="1" x14ac:dyDescent="0.25">
      <c r="A78" s="64" t="s">
        <v>536</v>
      </c>
      <c r="B78" s="103">
        <v>816332013119</v>
      </c>
      <c r="C78" s="40">
        <f>IFERROR(INDEX(EOF!G$28:G$282,MATCH(A78,EOF!A$28:A$282,0)),"-")*INDEX('Price List'!C:C,MATCH(A78,'Price List'!A:A,0))</f>
        <v>0</v>
      </c>
      <c r="D78" s="41">
        <f>IFERROR(INDEX(EOF!E$28:E$282,MATCH(A78,EOF!A$28:A$282,0)),"-")/INDEX('Price List'!C:C,MATCH(A78,'Price List'!A:A,0))</f>
        <v>119.97</v>
      </c>
      <c r="E78" s="38">
        <v>0</v>
      </c>
    </row>
    <row r="79" spans="1:5" hidden="1" x14ac:dyDescent="0.25">
      <c r="A79" s="64" t="s">
        <v>538</v>
      </c>
      <c r="B79" s="103">
        <v>816332013126</v>
      </c>
      <c r="C79" s="40">
        <f>IFERROR(INDEX(EOF!G$28:G$282,MATCH(A79,EOF!A$28:A$282,0)),"-")*INDEX('Price List'!C:C,MATCH(A79,'Price List'!A:A,0))</f>
        <v>0</v>
      </c>
      <c r="D79" s="41">
        <f>IFERROR(INDEX(EOF!E$28:E$282,MATCH(A79,EOF!A$28:A$282,0)),"-")/INDEX('Price List'!C:C,MATCH(A79,'Price List'!A:A,0))</f>
        <v>149.97</v>
      </c>
      <c r="E79" s="38">
        <v>0</v>
      </c>
    </row>
    <row r="80" spans="1:5" hidden="1" x14ac:dyDescent="0.25">
      <c r="A80" s="64" t="s">
        <v>540</v>
      </c>
      <c r="B80" s="103">
        <v>816332012884</v>
      </c>
      <c r="C80" s="40">
        <f>IFERROR(INDEX(EOF!G$28:G$282,MATCH(A80,EOF!A$28:A$282,0)),"-")*INDEX('Price List'!C:C,MATCH(A80,'Price List'!A:A,0))</f>
        <v>0</v>
      </c>
      <c r="D80" s="41">
        <f>IFERROR(INDEX(EOF!E$28:E$282,MATCH(A80,EOF!A$28:A$282,0)),"-")/INDEX('Price List'!C:C,MATCH(A80,'Price List'!A:A,0))</f>
        <v>59.97</v>
      </c>
      <c r="E80" s="38">
        <v>0</v>
      </c>
    </row>
    <row r="81" spans="1:5" hidden="1" x14ac:dyDescent="0.25">
      <c r="A81" s="64" t="s">
        <v>542</v>
      </c>
      <c r="B81" s="103">
        <v>816332012815</v>
      </c>
      <c r="C81" s="40">
        <f>IFERROR(INDEX(EOF!G$28:G$282,MATCH(A81,EOF!A$28:A$282,0)),"-")*INDEX('Price List'!C:C,MATCH(A81,'Price List'!A:A,0))</f>
        <v>0</v>
      </c>
      <c r="D81" s="41">
        <f>IFERROR(INDEX(EOF!E$28:E$282,MATCH(A81,EOF!A$28:A$282,0)),"-")/INDEX('Price List'!C:C,MATCH(A81,'Price List'!A:A,0))</f>
        <v>59.97</v>
      </c>
      <c r="E81" s="38">
        <v>0</v>
      </c>
    </row>
    <row r="82" spans="1:5" hidden="1" x14ac:dyDescent="0.25">
      <c r="A82" s="65" t="s">
        <v>544</v>
      </c>
      <c r="B82" s="103">
        <v>816332012877</v>
      </c>
      <c r="C82" s="40">
        <f>IFERROR(INDEX(EOF!G$28:G$282,MATCH(A82,EOF!A$28:A$282,0)),"-")*INDEX('Price List'!C:C,MATCH(A82,'Price List'!A:A,0))</f>
        <v>0</v>
      </c>
      <c r="D82" s="41">
        <f>IFERROR(INDEX(EOF!E$28:E$282,MATCH(A82,EOF!A$28:A$282,0)),"-")/INDEX('Price List'!C:C,MATCH(A82,'Price List'!A:A,0))</f>
        <v>35.97</v>
      </c>
      <c r="E82" s="38">
        <v>0</v>
      </c>
    </row>
    <row r="83" spans="1:5" hidden="1" x14ac:dyDescent="0.25">
      <c r="A83" s="63" t="s">
        <v>546</v>
      </c>
      <c r="B83" s="103">
        <v>816332012860</v>
      </c>
      <c r="C83" s="40">
        <f>IFERROR(INDEX(EOF!G$28:G$282,MATCH(A83,EOF!A$28:A$282,0)),"-")*INDEX('Price List'!C:C,MATCH(A83,'Price List'!A:A,0))</f>
        <v>0</v>
      </c>
      <c r="D83" s="41">
        <f>IFERROR(INDEX(EOF!E$28:E$282,MATCH(A83,EOF!A$28:A$282,0)),"-")/INDEX('Price List'!C:C,MATCH(A83,'Price List'!A:A,0))</f>
        <v>20.97</v>
      </c>
      <c r="E83" s="38">
        <v>0</v>
      </c>
    </row>
    <row r="84" spans="1:5" hidden="1" x14ac:dyDescent="0.25">
      <c r="A84" s="63" t="s">
        <v>73</v>
      </c>
      <c r="B84" s="103" t="s">
        <v>193</v>
      </c>
      <c r="C84" s="40">
        <f>IFERROR(INDEX(EOF!G$28:G$282,MATCH(A84,EOF!A$28:A$282,0)),"-")*INDEX('Price List'!C:C,MATCH(A84,'Price List'!A:A,0))</f>
        <v>0</v>
      </c>
      <c r="D84" s="41">
        <f>IFERROR(INDEX(EOF!E$28:E$282,MATCH(A84,EOF!A$28:A$282,0)),"-")/INDEX('Price List'!C:C,MATCH(A84,'Price List'!A:A,0))</f>
        <v>107.97</v>
      </c>
      <c r="E84" s="38">
        <v>0</v>
      </c>
    </row>
    <row r="85" spans="1:5" hidden="1" x14ac:dyDescent="0.25">
      <c r="A85" s="53" t="s">
        <v>75</v>
      </c>
      <c r="B85" s="103" t="s">
        <v>194</v>
      </c>
      <c r="C85" s="40">
        <f>IFERROR(INDEX(EOF!G$28:G$282,MATCH(A85,EOF!A$28:A$282,0)),"-")*INDEX('Price List'!C:C,MATCH(A85,'Price List'!A:A,0))</f>
        <v>0</v>
      </c>
      <c r="D85" s="41">
        <f>IFERROR(INDEX(EOF!E$28:E$282,MATCH(A85,EOF!A$28:A$282,0)),"-")/INDEX('Price List'!C:C,MATCH(A85,'Price List'!A:A,0))</f>
        <v>53.97</v>
      </c>
      <c r="E85" s="38">
        <v>0</v>
      </c>
    </row>
    <row r="86" spans="1:5" hidden="1" x14ac:dyDescent="0.25">
      <c r="A86" s="64"/>
      <c r="B86" s="103"/>
      <c r="C86" s="40"/>
      <c r="D86" s="41"/>
    </row>
    <row r="87" spans="1:5" hidden="1" x14ac:dyDescent="0.25">
      <c r="A87" s="63" t="s">
        <v>83</v>
      </c>
      <c r="B87" s="103" t="s">
        <v>198</v>
      </c>
      <c r="C87" s="40">
        <f>IFERROR(INDEX(EOF!G$28:G$282,MATCH(A87,EOF!A$28:A$282,0)),"-")*INDEX('Price List'!C:C,MATCH(A87,'Price List'!A:A,0))</f>
        <v>0</v>
      </c>
      <c r="D87" s="41">
        <f>IFERROR(INDEX(EOF!E$28:E$282,MATCH(A87,EOF!A$28:A$282,0)),"-")/INDEX('Price List'!C:C,MATCH(A87,'Price List'!A:A,0))</f>
        <v>9.57</v>
      </c>
      <c r="E87" s="38">
        <v>0</v>
      </c>
    </row>
    <row r="88" spans="1:5" hidden="1" x14ac:dyDescent="0.25">
      <c r="A88" s="64" t="s">
        <v>84</v>
      </c>
      <c r="B88" s="103" t="s">
        <v>199</v>
      </c>
      <c r="C88" s="40">
        <f>IFERROR(INDEX(EOF!G$28:G$282,MATCH(A88,EOF!A$28:A$282,0)),"-")*INDEX('Price List'!C:C,MATCH(A88,'Price List'!A:A,0))</f>
        <v>0</v>
      </c>
      <c r="D88" s="41">
        <f>IFERROR(INDEX(EOF!E$28:E$282,MATCH(A88,EOF!A$28:A$282,0)),"-")/INDEX('Price List'!C:C,MATCH(A88,'Price List'!A:A,0))</f>
        <v>11.37</v>
      </c>
      <c r="E88" s="38">
        <v>0</v>
      </c>
    </row>
    <row r="89" spans="1:5" hidden="1" x14ac:dyDescent="0.25">
      <c r="A89" s="64" t="s">
        <v>378</v>
      </c>
      <c r="B89" s="103" t="s">
        <v>380</v>
      </c>
      <c r="C89" s="40">
        <f>IFERROR(INDEX(EOF!G$28:G$282,MATCH(A89,EOF!A$28:A$282,0)),"-")*INDEX('Price List'!C:C,MATCH(A89,'Price List'!A:A,0))</f>
        <v>0</v>
      </c>
      <c r="D89" s="41">
        <f>IFERROR(INDEX(EOF!E$28:E$282,MATCH(A89,EOF!A$28:A$282,0)),"-")/INDEX('Price List'!C:C,MATCH(A89,'Price List'!A:A,0))</f>
        <v>11.37</v>
      </c>
      <c r="E89" s="38">
        <v>0</v>
      </c>
    </row>
    <row r="90" spans="1:5" hidden="1" x14ac:dyDescent="0.25">
      <c r="A90" s="64" t="s">
        <v>85</v>
      </c>
      <c r="B90" s="103" t="s">
        <v>200</v>
      </c>
      <c r="C90" s="40">
        <f>IFERROR(INDEX(EOF!G$28:G$282,MATCH(A90,EOF!A$28:A$282,0)),"-")*INDEX('Price List'!C:C,MATCH(A90,'Price List'!A:A,0))</f>
        <v>0</v>
      </c>
      <c r="D90" s="41">
        <f>IFERROR(INDEX(EOF!E$28:E$282,MATCH(A90,EOF!A$28:A$282,0)),"-")/INDEX('Price List'!C:C,MATCH(A90,'Price List'!A:A,0))</f>
        <v>13.77</v>
      </c>
      <c r="E90" s="38">
        <v>0</v>
      </c>
    </row>
    <row r="91" spans="1:5" hidden="1" x14ac:dyDescent="0.25">
      <c r="A91" s="64" t="s">
        <v>381</v>
      </c>
      <c r="B91" s="103">
        <v>816332010996</v>
      </c>
      <c r="C91" s="40">
        <f>IFERROR(INDEX(EOF!G$28:G$282,MATCH(A91,EOF!A$28:A$282,0)),"-")*INDEX('Price List'!C:C,MATCH(A91,'Price List'!A:A,0))</f>
        <v>0</v>
      </c>
      <c r="D91" s="41">
        <f>IFERROR(INDEX(EOF!E$28:E$282,MATCH(A91,EOF!A$28:A$282,0)),"-")/INDEX('Price List'!C:C,MATCH(A91,'Price List'!A:A,0))</f>
        <v>13.77</v>
      </c>
      <c r="E91" s="38">
        <v>0</v>
      </c>
    </row>
    <row r="92" spans="1:5" hidden="1" x14ac:dyDescent="0.25">
      <c r="A92" s="64" t="s">
        <v>124</v>
      </c>
      <c r="B92" s="103" t="s">
        <v>201</v>
      </c>
      <c r="C92" s="40">
        <f>IFERROR(INDEX(EOF!G$28:G$282,MATCH(A92,EOF!A$28:A$282,0)),"-")*INDEX('Price List'!C:C,MATCH(A92,'Price List'!A:A,0))</f>
        <v>0</v>
      </c>
      <c r="D92" s="41">
        <f>IFERROR(INDEX(EOF!E$28:E$282,MATCH(A92,EOF!A$28:A$282,0)),"-")/INDEX('Price List'!C:C,MATCH(A92,'Price List'!A:A,0))</f>
        <v>17.97</v>
      </c>
      <c r="E92" s="38">
        <v>0</v>
      </c>
    </row>
    <row r="93" spans="1:5" hidden="1" x14ac:dyDescent="0.25">
      <c r="A93" s="64" t="s">
        <v>383</v>
      </c>
      <c r="B93" s="103" t="s">
        <v>385</v>
      </c>
      <c r="C93" s="40">
        <f>IFERROR(INDEX(EOF!G$28:G$282,MATCH(A93,EOF!A$28:A$282,0)),"-")*INDEX('Price List'!C:C,MATCH(A93,'Price List'!A:A,0))</f>
        <v>0</v>
      </c>
      <c r="D93" s="41">
        <f>IFERROR(INDEX(EOF!E$28:E$282,MATCH(A93,EOF!A$28:A$282,0)),"-")/INDEX('Price List'!C:C,MATCH(A93,'Price List'!A:A,0))</f>
        <v>137.97</v>
      </c>
      <c r="E93" s="38">
        <v>0</v>
      </c>
    </row>
    <row r="94" spans="1:5" hidden="1" x14ac:dyDescent="0.25">
      <c r="A94" s="63" t="s">
        <v>310</v>
      </c>
      <c r="B94" s="103" t="s">
        <v>313</v>
      </c>
      <c r="C94" s="40">
        <f>IFERROR(INDEX(EOF!G$28:G$282,MATCH(A94,EOF!A$28:A$282,0)),"-")*INDEX('Price List'!C:C,MATCH(A94,'Price List'!A:A,0))</f>
        <v>0</v>
      </c>
      <c r="D94" s="41">
        <f>IFERROR(INDEX(EOF!E$28:E$282,MATCH(A94,EOF!A$28:A$282,0)),"-")/INDEX('Price List'!C:C,MATCH(A94,'Price List'!A:A,0))</f>
        <v>107.97</v>
      </c>
      <c r="E94" s="38">
        <v>0</v>
      </c>
    </row>
    <row r="95" spans="1:5" hidden="1" x14ac:dyDescent="0.25">
      <c r="A95" s="51" t="s">
        <v>308</v>
      </c>
      <c r="B95" s="103" t="s">
        <v>312</v>
      </c>
      <c r="C95" s="40">
        <f>IFERROR(INDEX(EOF!G$28:G$282,MATCH(A95,EOF!A$28:A$282,0)),"-")*INDEX('Price List'!C:C,MATCH(A95,'Price List'!A:A,0))</f>
        <v>0</v>
      </c>
      <c r="D95" s="41">
        <f>IFERROR(INDEX(EOF!E$28:E$282,MATCH(A95,EOF!A$28:A$282,0)),"-")/INDEX('Price List'!C:C,MATCH(A95,'Price List'!A:A,0))</f>
        <v>101.97</v>
      </c>
      <c r="E95" s="38">
        <v>0</v>
      </c>
    </row>
    <row r="96" spans="1:5" hidden="1" x14ac:dyDescent="0.25">
      <c r="A96" s="51" t="s">
        <v>94</v>
      </c>
      <c r="B96" s="103" t="s">
        <v>204</v>
      </c>
      <c r="C96" s="40">
        <f>IFERROR(INDEX(EOF!G$28:G$282,MATCH(A96,EOF!A$28:A$282,0)),"-")*INDEX('Price List'!C:C,MATCH(A96,'Price List'!A:A,0))</f>
        <v>0</v>
      </c>
      <c r="D96" s="41">
        <f>IFERROR(INDEX(EOF!E$28:E$282,MATCH(A96,EOF!A$28:A$282,0)),"-")/INDEX('Price List'!C:C,MATCH(A96,'Price List'!A:A,0))</f>
        <v>75.569999999999993</v>
      </c>
      <c r="E96" s="38">
        <v>0</v>
      </c>
    </row>
    <row r="97" spans="1:5" hidden="1" x14ac:dyDescent="0.25">
      <c r="A97" s="51" t="s">
        <v>96</v>
      </c>
      <c r="B97" s="103" t="s">
        <v>205</v>
      </c>
      <c r="C97" s="40">
        <f>IFERROR(INDEX(EOF!G$28:G$282,MATCH(A97,EOF!A$28:A$282,0)),"-")*INDEX('Price List'!C:C,MATCH(A97,'Price List'!A:A,0))</f>
        <v>0</v>
      </c>
      <c r="D97" s="41">
        <f>IFERROR(INDEX(EOF!E$28:E$282,MATCH(A97,EOF!A$28:A$282,0)),"-")/INDEX('Price List'!C:C,MATCH(A97,'Price List'!A:A,0))</f>
        <v>75.569999999999993</v>
      </c>
      <c r="E97" s="38">
        <v>0</v>
      </c>
    </row>
    <row r="98" spans="1:5" hidden="1" x14ac:dyDescent="0.25">
      <c r="A98" s="51" t="s">
        <v>97</v>
      </c>
      <c r="B98" s="103" t="s">
        <v>206</v>
      </c>
      <c r="C98" s="40">
        <f>IFERROR(INDEX(EOF!G$28:G$282,MATCH(A98,EOF!A$28:A$282,0)),"-")*INDEX('Price List'!C:C,MATCH(A98,'Price List'!A:A,0))</f>
        <v>0</v>
      </c>
      <c r="D98" s="41">
        <f>IFERROR(INDEX(EOF!E$28:E$282,MATCH(A98,EOF!A$28:A$282,0)),"-")/INDEX('Price List'!C:C,MATCH(A98,'Price List'!A:A,0))</f>
        <v>75.569999999999993</v>
      </c>
      <c r="E98" s="38">
        <v>0</v>
      </c>
    </row>
    <row r="99" spans="1:5" hidden="1" x14ac:dyDescent="0.25">
      <c r="A99" s="51" t="s">
        <v>98</v>
      </c>
      <c r="B99" s="103" t="s">
        <v>207</v>
      </c>
      <c r="C99" s="40">
        <f>IFERROR(INDEX(EOF!G$28:G$282,MATCH(A99,EOF!A$28:A$282,0)),"-")*INDEX('Price List'!C:C,MATCH(A99,'Price List'!A:A,0))</f>
        <v>0</v>
      </c>
      <c r="D99" s="41">
        <f>IFERROR(INDEX(EOF!E$28:E$282,MATCH(A99,EOF!A$28:A$282,0)),"-")/INDEX('Price List'!C:C,MATCH(A99,'Price List'!A:A,0))</f>
        <v>75.569999999999993</v>
      </c>
      <c r="E99" s="38">
        <v>0</v>
      </c>
    </row>
    <row r="100" spans="1:5" hidden="1" x14ac:dyDescent="0.25">
      <c r="A100" s="51" t="s">
        <v>251</v>
      </c>
      <c r="B100" s="103" t="s">
        <v>253</v>
      </c>
      <c r="C100" s="40">
        <f>IFERROR(INDEX(EOF!G$28:G$282,MATCH(A100,EOF!A$28:A$282,0)),"-")*INDEX('Price List'!C:C,MATCH(A100,'Price List'!A:A,0))</f>
        <v>0</v>
      </c>
      <c r="D100" s="41">
        <f>IFERROR(INDEX(EOF!E$28:E$282,MATCH(A100,EOF!A$28:A$282,0)),"-")/INDEX('Price List'!C:C,MATCH(A100,'Price List'!A:A,0))</f>
        <v>89.97</v>
      </c>
      <c r="E100" s="38">
        <v>0</v>
      </c>
    </row>
    <row r="101" spans="1:5" hidden="1" x14ac:dyDescent="0.25">
      <c r="A101" s="51" t="s">
        <v>254</v>
      </c>
      <c r="B101" s="103" t="s">
        <v>256</v>
      </c>
      <c r="C101" s="40">
        <f>IFERROR(INDEX(EOF!G$28:G$282,MATCH(A101,EOF!A$28:A$282,0)),"-")*INDEX('Price List'!C:C,MATCH(A101,'Price List'!A:A,0))</f>
        <v>0</v>
      </c>
      <c r="D101" s="41">
        <f>IFERROR(INDEX(EOF!E$28:E$282,MATCH(A101,EOF!A$28:A$282,0)),"-")/INDEX('Price List'!C:C,MATCH(A101,'Price List'!A:A,0))</f>
        <v>89.97</v>
      </c>
      <c r="E101" s="38">
        <v>0</v>
      </c>
    </row>
    <row r="102" spans="1:5" hidden="1" x14ac:dyDescent="0.25">
      <c r="A102" s="51" t="s">
        <v>101</v>
      </c>
      <c r="B102" s="103" t="s">
        <v>208</v>
      </c>
      <c r="C102" s="40">
        <f>IFERROR(INDEX(EOF!G$28:G$282,MATCH(A102,EOF!A$28:A$282,0)),"-")*INDEX('Price List'!C:C,MATCH(A102,'Price List'!A:A,0))</f>
        <v>0</v>
      </c>
      <c r="D102" s="41">
        <f>IFERROR(INDEX(EOF!E$28:E$282,MATCH(A102,EOF!A$28:A$282,0)),"-")/INDEX('Price List'!C:C,MATCH(A102,'Price List'!A:A,0))</f>
        <v>95.97</v>
      </c>
      <c r="E102" s="38">
        <v>0</v>
      </c>
    </row>
    <row r="103" spans="1:5" hidden="1" x14ac:dyDescent="0.25">
      <c r="A103" s="51" t="s">
        <v>104</v>
      </c>
      <c r="B103" s="103" t="s">
        <v>209</v>
      </c>
      <c r="C103" s="40">
        <f>IFERROR(INDEX(EOF!G$28:G$282,MATCH(A103,EOF!A$28:A$282,0)),"-")*INDEX('Price List'!C:C,MATCH(A103,'Price List'!A:A,0))</f>
        <v>0</v>
      </c>
      <c r="D103" s="41">
        <f>IFERROR(INDEX(EOF!E$28:E$282,MATCH(A103,EOF!A$28:A$282,0)),"-")/INDEX('Price List'!C:C,MATCH(A103,'Price List'!A:A,0))</f>
        <v>95.97</v>
      </c>
      <c r="E103" s="38">
        <v>0</v>
      </c>
    </row>
    <row r="104" spans="1:5" hidden="1" x14ac:dyDescent="0.25">
      <c r="A104" s="51" t="s">
        <v>548</v>
      </c>
      <c r="B104" s="103" t="s">
        <v>668</v>
      </c>
      <c r="C104" s="40">
        <f>IFERROR(INDEX(EOF!G$28:G$282,MATCH(A104,EOF!A$28:A$282,0)),"-")*INDEX('Price List'!C:C,MATCH(A104,'Price List'!A:A,0))</f>
        <v>0</v>
      </c>
      <c r="D104" s="41">
        <f>IFERROR(INDEX(EOF!E$28:E$282,MATCH(A104,EOF!A$28:A$282,0)),"-")/INDEX('Price List'!C:C,MATCH(A104,'Price List'!A:A,0))</f>
        <v>95.97</v>
      </c>
      <c r="E104" s="38">
        <v>0</v>
      </c>
    </row>
    <row r="105" spans="1:5" hidden="1" x14ac:dyDescent="0.25">
      <c r="A105" s="51" t="s">
        <v>476</v>
      </c>
      <c r="B105" s="103" t="s">
        <v>210</v>
      </c>
      <c r="C105" s="40">
        <f>IFERROR(INDEX(EOF!G$28:G$282,MATCH(A105,EOF!A$28:A$282,0)),"-")*INDEX('Price List'!C:C,MATCH(A105,'Price List'!A:A,0))</f>
        <v>0</v>
      </c>
      <c r="D105" s="41">
        <f>IFERROR(INDEX(EOF!E$28:E$282,MATCH(A105,EOF!A$28:A$282,0)),"-")/INDEX('Price List'!C:C,MATCH(A105,'Price List'!A:A,0))</f>
        <v>113.97</v>
      </c>
      <c r="E105" s="38">
        <v>0</v>
      </c>
    </row>
    <row r="106" spans="1:5" hidden="1" x14ac:dyDescent="0.25">
      <c r="A106" s="51" t="s">
        <v>106</v>
      </c>
      <c r="B106" s="103" t="s">
        <v>211</v>
      </c>
      <c r="C106" s="40">
        <f>IFERROR(INDEX(EOF!G$28:G$282,MATCH(A106,EOF!A$28:A$282,0)),"-")*INDEX('Price List'!C:C,MATCH(A106,'Price List'!A:A,0))</f>
        <v>0</v>
      </c>
      <c r="D106" s="41">
        <f>IFERROR(INDEX(EOF!E$28:E$282,MATCH(A106,EOF!A$28:A$282,0)),"-")/INDEX('Price List'!C:C,MATCH(A106,'Price List'!A:A,0))</f>
        <v>119.97</v>
      </c>
      <c r="E106" s="38">
        <v>0</v>
      </c>
    </row>
    <row r="107" spans="1:5" hidden="1" x14ac:dyDescent="0.25">
      <c r="A107" s="51" t="s">
        <v>550</v>
      </c>
      <c r="B107" s="103">
        <v>816332012969</v>
      </c>
      <c r="C107" s="40">
        <f>IFERROR(INDEX(EOF!G$28:G$282,MATCH(A107,EOF!A$28:A$282,0)),"-")*INDEX('Price List'!C:C,MATCH(A107,'Price List'!A:A,0))</f>
        <v>0</v>
      </c>
      <c r="D107" s="41">
        <f>IFERROR(INDEX(EOF!E$28:E$282,MATCH(A107,EOF!A$28:A$282,0)),"-")/INDEX('Price List'!C:C,MATCH(A107,'Price List'!A:A,0))</f>
        <v>119.97</v>
      </c>
      <c r="E107" s="38">
        <v>0</v>
      </c>
    </row>
    <row r="108" spans="1:5" hidden="1" x14ac:dyDescent="0.25">
      <c r="A108" s="51" t="s">
        <v>108</v>
      </c>
      <c r="B108" s="103" t="s">
        <v>212</v>
      </c>
      <c r="C108" s="40">
        <f>IFERROR(INDEX(EOF!G$28:G$282,MATCH(A108,EOF!A$28:A$282,0)),"-")*INDEX('Price List'!C:C,MATCH(A108,'Price List'!A:A,0))</f>
        <v>0</v>
      </c>
      <c r="D108" s="41">
        <f>IFERROR(INDEX(EOF!E$28:E$282,MATCH(A108,EOF!A$28:A$282,0)),"-")/INDEX('Price List'!C:C,MATCH(A108,'Price List'!A:A,0))</f>
        <v>131.97</v>
      </c>
      <c r="E108" s="38">
        <v>0</v>
      </c>
    </row>
    <row r="109" spans="1:5" hidden="1" x14ac:dyDescent="0.25">
      <c r="A109" s="51" t="s">
        <v>110</v>
      </c>
      <c r="B109" s="103" t="s">
        <v>213</v>
      </c>
      <c r="C109" s="40">
        <f>IFERROR(INDEX(EOF!G$28:G$282,MATCH(A109,EOF!A$28:A$282,0)),"-")*INDEX('Price List'!C:C,MATCH(A109,'Price List'!A:A,0))</f>
        <v>0</v>
      </c>
      <c r="D109" s="41">
        <f>IFERROR(INDEX(EOF!E$28:E$282,MATCH(A109,EOF!A$28:A$282,0)),"-")/INDEX('Price List'!C:C,MATCH(A109,'Price List'!A:A,0))</f>
        <v>131.97</v>
      </c>
      <c r="E109" s="38">
        <v>0</v>
      </c>
    </row>
    <row r="110" spans="1:5" hidden="1" x14ac:dyDescent="0.25">
      <c r="A110" s="51" t="s">
        <v>552</v>
      </c>
      <c r="B110" s="103">
        <v>816332012990</v>
      </c>
      <c r="C110" s="40">
        <f>IFERROR(INDEX(EOF!G$28:G$282,MATCH(A110,EOF!A$28:A$282,0)),"-")*INDEX('Price List'!C:C,MATCH(A110,'Price List'!A:A,0))</f>
        <v>0</v>
      </c>
      <c r="D110" s="41">
        <f>IFERROR(INDEX(EOF!E$28:E$282,MATCH(A110,EOF!A$28:A$282,0)),"-")/INDEX('Price List'!C:C,MATCH(A110,'Price List'!A:A,0))</f>
        <v>137.97</v>
      </c>
      <c r="E110" s="38">
        <v>0</v>
      </c>
    </row>
    <row r="111" spans="1:5" hidden="1" x14ac:dyDescent="0.25">
      <c r="A111" s="55" t="s">
        <v>112</v>
      </c>
      <c r="B111" s="103" t="s">
        <v>214</v>
      </c>
      <c r="C111" s="40">
        <f>IFERROR(INDEX(EOF!G$28:G$282,MATCH(A111,EOF!A$28:A$282,0)),"-")*INDEX('Price List'!C:C,MATCH(A111,'Price List'!A:A,0))</f>
        <v>0</v>
      </c>
      <c r="D111" s="41">
        <f>IFERROR(INDEX(EOF!E$28:E$282,MATCH(A111,EOF!A$28:A$282,0)),"-")/INDEX('Price List'!C:C,MATCH(A111,'Price List'!A:A,0))</f>
        <v>143.97</v>
      </c>
      <c r="E111" s="38">
        <v>0</v>
      </c>
    </row>
    <row r="112" spans="1:5" hidden="1" x14ac:dyDescent="0.25">
      <c r="A112" s="55" t="s">
        <v>554</v>
      </c>
      <c r="B112" s="103">
        <v>816332012983</v>
      </c>
      <c r="C112" s="40">
        <f>IFERROR(INDEX(EOF!G$28:G$282,MATCH(A112,EOF!A$28:A$282,0)),"-")*INDEX('Price List'!C:C,MATCH(A112,'Price List'!A:A,0))</f>
        <v>0</v>
      </c>
      <c r="D112" s="41">
        <f>IFERROR(INDEX(EOF!E$28:E$282,MATCH(A112,EOF!A$28:A$282,0)),"-")/INDEX('Price List'!C:C,MATCH(A112,'Price List'!A:A,0))</f>
        <v>143.97</v>
      </c>
      <c r="E112" s="38">
        <v>0</v>
      </c>
    </row>
    <row r="113" spans="1:5" hidden="1" x14ac:dyDescent="0.25">
      <c r="A113" s="66"/>
      <c r="B113" s="103"/>
      <c r="C113" s="40"/>
      <c r="D113" s="41"/>
    </row>
    <row r="114" spans="1:5" hidden="1" x14ac:dyDescent="0.25">
      <c r="A114" s="55" t="s">
        <v>314</v>
      </c>
      <c r="B114" s="103" t="s">
        <v>318</v>
      </c>
      <c r="C114" s="40">
        <f>IFERROR(INDEX(EOF!G$28:G$282,MATCH(A114,EOF!A$28:A$282,0)),"-")*INDEX('Price List'!C:C,MATCH(A114,'Price List'!A:A,0))</f>
        <v>0</v>
      </c>
      <c r="D114" s="41">
        <f>IFERROR(INDEX(EOF!E$28:E$282,MATCH(A114,EOF!A$28:A$282,0)),"-")/INDEX('Price List'!C:C,MATCH(A114,'Price List'!A:A,0))</f>
        <v>17.97</v>
      </c>
      <c r="E114" s="38">
        <v>0</v>
      </c>
    </row>
    <row r="115" spans="1:5" hidden="1" x14ac:dyDescent="0.25">
      <c r="A115" s="66" t="s">
        <v>556</v>
      </c>
      <c r="B115" s="103">
        <v>816332012839</v>
      </c>
      <c r="C115" s="40">
        <f>IFERROR(INDEX(EOF!G$28:G$282,MATCH(A115,EOF!A$28:A$282,0)),"-")*INDEX('Price List'!C:C,MATCH(A115,'Price List'!A:A,0))</f>
        <v>0</v>
      </c>
      <c r="D115" s="41">
        <f>IFERROR(INDEX(EOF!E$28:E$282,MATCH(A115,EOF!A$28:A$282,0)),"-")/INDEX('Price List'!C:C,MATCH(A115,'Price List'!A:A,0))</f>
        <v>17.97</v>
      </c>
      <c r="E115" s="38">
        <v>0</v>
      </c>
    </row>
    <row r="116" spans="1:5" hidden="1" x14ac:dyDescent="0.25">
      <c r="A116" s="66" t="s">
        <v>90</v>
      </c>
      <c r="B116" s="103" t="s">
        <v>202</v>
      </c>
      <c r="C116" s="40">
        <f>IFERROR(INDEX(EOF!G$28:G$282,MATCH(A116,EOF!A$28:A$282,0)),"-")*INDEX('Price List'!C:C,MATCH(A116,'Price List'!A:A,0))</f>
        <v>0</v>
      </c>
      <c r="D116" s="41">
        <f>IFERROR(INDEX(EOF!E$28:E$282,MATCH(A116,EOF!A$28:A$282,0)),"-")/INDEX('Price List'!C:C,MATCH(A116,'Price List'!A:A,0))</f>
        <v>17.97</v>
      </c>
      <c r="E116" s="38">
        <v>0</v>
      </c>
    </row>
    <row r="117" spans="1:5" hidden="1" x14ac:dyDescent="0.25">
      <c r="A117" s="66" t="s">
        <v>93</v>
      </c>
      <c r="B117" s="103" t="s">
        <v>203</v>
      </c>
      <c r="C117" s="40">
        <f>IFERROR(INDEX(EOF!G$28:G$282,MATCH(A117,EOF!A$28:A$282,0)),"-")*INDEX('Price List'!C:C,MATCH(A117,'Price List'!A:A,0))</f>
        <v>0</v>
      </c>
      <c r="D117" s="41">
        <f>IFERROR(INDEX(EOF!E$28:E$282,MATCH(A117,EOF!A$28:A$282,0)),"-")/INDEX('Price List'!C:C,MATCH(A117,'Price List'!A:A,0))</f>
        <v>2.48</v>
      </c>
      <c r="E117" s="38">
        <v>0</v>
      </c>
    </row>
    <row r="118" spans="1:5" hidden="1" x14ac:dyDescent="0.25">
      <c r="A118" s="66" t="s">
        <v>126</v>
      </c>
      <c r="B118" s="103" t="s">
        <v>215</v>
      </c>
      <c r="C118" s="40">
        <f>IFERROR(INDEX(EOF!G$28:G$282,MATCH(A118,EOF!A$28:A$282,0)),"-")*INDEX('Price List'!C:C,MATCH(A118,'Price List'!A:A,0))</f>
        <v>0</v>
      </c>
      <c r="D118" s="41">
        <f>IFERROR(INDEX(EOF!E$28:E$282,MATCH(A118,EOF!A$28:A$282,0)),"-")/INDEX('Price List'!C:C,MATCH(A118,'Price List'!A:A,0))</f>
        <v>11.97</v>
      </c>
      <c r="E118" s="38">
        <v>0</v>
      </c>
    </row>
    <row r="119" spans="1:5" hidden="1" x14ac:dyDescent="0.25">
      <c r="A119" s="69" t="s">
        <v>316</v>
      </c>
      <c r="B119" s="103" t="s">
        <v>319</v>
      </c>
      <c r="C119" s="40">
        <f>IFERROR(INDEX(EOF!G$28:G$282,MATCH(A119,EOF!A$28:A$282,0)),"-")*INDEX('Price List'!C:C,MATCH(A119,'Price List'!A:A,0))</f>
        <v>0</v>
      </c>
      <c r="D119" s="41">
        <f>IFERROR(INDEX(EOF!E$28:E$282,MATCH(A119,EOF!A$28:A$282,0)),"-")/INDEX('Price List'!C:C,MATCH(A119,'Price List'!A:A,0))</f>
        <v>17.97</v>
      </c>
      <c r="E119" s="38">
        <v>0</v>
      </c>
    </row>
    <row r="120" spans="1:5" hidden="1" x14ac:dyDescent="0.25">
      <c r="A120" s="66" t="s">
        <v>128</v>
      </c>
      <c r="B120" s="103" t="s">
        <v>216</v>
      </c>
      <c r="C120" s="40">
        <f>IFERROR(INDEX(EOF!G$28:G$282,MATCH(A120,EOF!A$28:A$282,0)),"-")*INDEX('Price List'!C:C,MATCH(A120,'Price List'!A:A,0))</f>
        <v>0</v>
      </c>
      <c r="D120" s="41">
        <f>IFERROR(INDEX(EOF!E$28:E$282,MATCH(A120,EOF!A$28:A$282,0)),"-")/INDEX('Price List'!C:C,MATCH(A120,'Price List'!A:A,0))</f>
        <v>11.37</v>
      </c>
      <c r="E120" s="38">
        <v>0</v>
      </c>
    </row>
    <row r="121" spans="1:5" hidden="1" x14ac:dyDescent="0.25">
      <c r="A121" s="63" t="s">
        <v>130</v>
      </c>
      <c r="B121" s="103" t="s">
        <v>217</v>
      </c>
      <c r="C121" s="40">
        <f>IFERROR(INDEX(EOF!G$28:G$282,MATCH(A121,EOF!A$28:A$282,0)),"-")*INDEX('Price List'!C:C,MATCH(A121,'Price List'!A:A,0))</f>
        <v>0</v>
      </c>
      <c r="D121" s="41">
        <f>IFERROR(INDEX(EOF!E$28:E$282,MATCH(A121,EOF!A$28:A$282,0)),"-")/INDEX('Price List'!C:C,MATCH(A121,'Price List'!A:A,0))</f>
        <v>11.37</v>
      </c>
      <c r="E121" s="38">
        <v>0</v>
      </c>
    </row>
    <row r="122" spans="1:5" hidden="1" x14ac:dyDescent="0.25">
      <c r="A122" s="69" t="s">
        <v>132</v>
      </c>
      <c r="B122" s="103" t="s">
        <v>218</v>
      </c>
      <c r="C122" s="40">
        <f>IFERROR(INDEX(EOF!G$28:G$282,MATCH(A122,EOF!A$28:A$282,0)),"-")*INDEX('Price List'!C:C,MATCH(A122,'Price List'!A:A,0))</f>
        <v>0</v>
      </c>
      <c r="D122" s="41">
        <f>IFERROR(INDEX(EOF!E$28:E$282,MATCH(A122,EOF!A$28:A$282,0)),"-")/INDEX('Price List'!C:C,MATCH(A122,'Price List'!A:A,0))</f>
        <v>11.37</v>
      </c>
      <c r="E122" s="38">
        <v>0</v>
      </c>
    </row>
    <row r="123" spans="1:5" hidden="1" x14ac:dyDescent="0.25">
      <c r="A123" s="64" t="s">
        <v>134</v>
      </c>
      <c r="B123" s="103" t="s">
        <v>219</v>
      </c>
      <c r="C123" s="40">
        <f>IFERROR(INDEX(EOF!G$28:G$282,MATCH(A123,EOF!A$28:A$282,0)),"-")*INDEX('Price List'!C:C,MATCH(A123,'Price List'!A:A,0))</f>
        <v>0</v>
      </c>
      <c r="D123" s="41">
        <f>IFERROR(INDEX(EOF!E$28:E$282,MATCH(A123,EOF!A$28:A$282,0)),"-")/INDEX('Price List'!C:C,MATCH(A123,'Price List'!A:A,0))</f>
        <v>11.37</v>
      </c>
      <c r="E123" s="38">
        <v>0</v>
      </c>
    </row>
    <row r="124" spans="1:5" hidden="1" x14ac:dyDescent="0.25">
      <c r="A124" s="64" t="s">
        <v>142</v>
      </c>
      <c r="B124" s="103" t="s">
        <v>223</v>
      </c>
      <c r="C124" s="40">
        <f>IFERROR(INDEX(EOF!G$28:G$282,MATCH(A124,EOF!A$28:A$282,0)),"-")*INDEX('Price List'!C:C,MATCH(A124,'Price List'!A:A,0))</f>
        <v>0</v>
      </c>
      <c r="D124" s="41">
        <f>IFERROR(INDEX(EOF!E$28:E$282,MATCH(A124,EOF!A$28:A$282,0)),"-")/INDEX('Price List'!C:C,MATCH(A124,'Price List'!A:A,0))</f>
        <v>5.97</v>
      </c>
      <c r="E124" s="38">
        <v>0</v>
      </c>
    </row>
    <row r="125" spans="1:5" hidden="1" x14ac:dyDescent="0.25">
      <c r="A125" s="64" t="s">
        <v>136</v>
      </c>
      <c r="B125" s="103" t="s">
        <v>220</v>
      </c>
      <c r="C125" s="40">
        <f>IFERROR(INDEX(EOF!G$28:G$282,MATCH(A125,EOF!A$28:A$282,0)),"-")*INDEX('Price List'!C:C,MATCH(A125,'Price List'!A:A,0))</f>
        <v>0</v>
      </c>
      <c r="D125" s="41">
        <f>IFERROR(INDEX(EOF!E$28:E$282,MATCH(A125,EOF!A$28:A$282,0)),"-")/INDEX('Price List'!C:C,MATCH(A125,'Price List'!A:A,0))</f>
        <v>5.37</v>
      </c>
      <c r="E125" s="38">
        <v>0</v>
      </c>
    </row>
    <row r="126" spans="1:5" hidden="1" x14ac:dyDescent="0.25">
      <c r="A126" s="64" t="s">
        <v>140</v>
      </c>
      <c r="B126" s="103" t="s">
        <v>222</v>
      </c>
      <c r="C126" s="40">
        <f>IFERROR(INDEX(EOF!G$28:G$282,MATCH(A126,EOF!A$28:A$282,0)),"-")*INDEX('Price List'!C:C,MATCH(A126,'Price List'!A:A,0))</f>
        <v>0</v>
      </c>
      <c r="D126" s="41">
        <f>IFERROR(INDEX(EOF!E$28:E$282,MATCH(A126,EOF!A$28:A$282,0)),"-")/INDEX('Price List'!C:C,MATCH(A126,'Price List'!A:A,0))</f>
        <v>7.77</v>
      </c>
      <c r="E126" s="38">
        <v>0</v>
      </c>
    </row>
    <row r="127" spans="1:5" hidden="1" x14ac:dyDescent="0.25">
      <c r="A127" s="64" t="s">
        <v>407</v>
      </c>
      <c r="B127" s="103" t="s">
        <v>409</v>
      </c>
      <c r="C127" s="40">
        <f>IFERROR(INDEX(EOF!G$28:G$282,MATCH(A127,EOF!A$28:A$282,0)),"-")*INDEX('Price List'!C:C,MATCH(A127,'Price List'!A:A,0))</f>
        <v>0</v>
      </c>
      <c r="D127" s="41">
        <f>IFERROR(INDEX(EOF!E$28:E$282,MATCH(A127,EOF!A$28:A$282,0)),"-")/INDEX('Price List'!C:C,MATCH(A127,'Price List'!A:A,0))</f>
        <v>11.97</v>
      </c>
      <c r="E127" s="38">
        <v>0</v>
      </c>
    </row>
    <row r="128" spans="1:5" hidden="1" x14ac:dyDescent="0.25">
      <c r="A128" s="64" t="s">
        <v>410</v>
      </c>
      <c r="B128" s="103" t="s">
        <v>412</v>
      </c>
      <c r="C128" s="40">
        <f>IFERROR(INDEX(EOF!G$28:G$282,MATCH(A128,EOF!A$28:A$282,0)),"-")*INDEX('Price List'!C:C,MATCH(A128,'Price List'!A:A,0))</f>
        <v>0</v>
      </c>
      <c r="D128" s="41">
        <f>IFERROR(INDEX(EOF!E$28:E$282,MATCH(A128,EOF!A$28:A$282,0)),"-")/INDEX('Price List'!C:C,MATCH(A128,'Price List'!A:A,0))</f>
        <v>11.97</v>
      </c>
      <c r="E128" s="38">
        <v>0</v>
      </c>
    </row>
    <row r="129" spans="1:5" hidden="1" x14ac:dyDescent="0.25">
      <c r="A129" s="64" t="s">
        <v>558</v>
      </c>
      <c r="B129" s="103">
        <v>816332013027</v>
      </c>
      <c r="C129" s="40">
        <f>IFERROR(INDEX(EOF!G$28:G$282,MATCH(A129,EOF!A$28:A$282,0)),"-")*INDEX('Price List'!C:C,MATCH(A129,'Price List'!A:A,0))</f>
        <v>0</v>
      </c>
      <c r="D129" s="41">
        <f>IFERROR(INDEX(EOF!E$28:E$282,MATCH(A129,EOF!A$28:A$282,0)),"-")/INDEX('Price List'!C:C,MATCH(A129,'Price List'!A:A,0))</f>
        <v>7.77</v>
      </c>
      <c r="E129" s="38">
        <v>0</v>
      </c>
    </row>
    <row r="130" spans="1:5" hidden="1" x14ac:dyDescent="0.25">
      <c r="A130" s="63" t="s">
        <v>560</v>
      </c>
      <c r="B130" s="103">
        <v>816332013034</v>
      </c>
      <c r="C130" s="40">
        <f>IFERROR(INDEX(EOF!G$28:G$282,MATCH(A130,EOF!A$28:A$282,0)),"-")*INDEX('Price List'!C:C,MATCH(A130,'Price List'!A:A,0))</f>
        <v>0</v>
      </c>
      <c r="D130" s="41">
        <f>IFERROR(INDEX(EOF!E$28:E$282,MATCH(A130,EOF!A$28:A$282,0)),"-")/INDEX('Price List'!C:C,MATCH(A130,'Price List'!A:A,0))</f>
        <v>8.9700000000000006</v>
      </c>
      <c r="E130" s="38">
        <v>0</v>
      </c>
    </row>
    <row r="131" spans="1:5" hidden="1" x14ac:dyDescent="0.25">
      <c r="A131" s="66" t="s">
        <v>562</v>
      </c>
      <c r="B131" s="103">
        <v>816332013041</v>
      </c>
      <c r="C131" s="40">
        <f>IFERROR(INDEX(EOF!G$28:G$282,MATCH(A131,EOF!A$28:A$282,0)),"-")*INDEX('Price List'!C:C,MATCH(A131,'Price List'!A:A,0))</f>
        <v>0</v>
      </c>
      <c r="D131" s="41">
        <f>IFERROR(INDEX(EOF!E$28:E$282,MATCH(A131,EOF!A$28:A$282,0)),"-")/INDEX('Price List'!C:C,MATCH(A131,'Price List'!A:A,0))</f>
        <v>11.97</v>
      </c>
      <c r="E131" s="38">
        <v>0</v>
      </c>
    </row>
    <row r="132" spans="1:5" hidden="1" x14ac:dyDescent="0.25">
      <c r="A132" s="66" t="s">
        <v>386</v>
      </c>
      <c r="B132" s="103" t="s">
        <v>388</v>
      </c>
      <c r="C132" s="40">
        <f>IFERROR(INDEX(EOF!G$28:G$282,MATCH(A132,EOF!A$28:A$282,0)),"-")*INDEX('Price List'!C:C,MATCH(A132,'Price List'!A:A,0))</f>
        <v>0</v>
      </c>
      <c r="D132" s="41">
        <f>IFERROR(INDEX(EOF!E$28:E$282,MATCH(A132,EOF!A$28:A$282,0)),"-")/INDEX('Price List'!C:C,MATCH(A132,'Price List'!A:A,0))</f>
        <v>4.17</v>
      </c>
      <c r="E132" s="38">
        <v>0</v>
      </c>
    </row>
    <row r="133" spans="1:5" hidden="1" x14ac:dyDescent="0.25">
      <c r="A133" s="66" t="s">
        <v>121</v>
      </c>
      <c r="B133" s="103" t="s">
        <v>195</v>
      </c>
      <c r="C133" s="40">
        <f>IFERROR(INDEX(EOF!G$28:G$282,MATCH(A133,EOF!A$28:A$282,0)),"-")*INDEX('Price List'!C:C,MATCH(A133,'Price List'!A:A,0))</f>
        <v>0</v>
      </c>
      <c r="D133" s="41">
        <f>IFERROR(INDEX(EOF!E$28:E$282,MATCH(A133,EOF!A$28:A$282,0)),"-")/INDEX('Price List'!C:C,MATCH(A133,'Price List'!A:A,0))</f>
        <v>23.97</v>
      </c>
      <c r="E133" s="38">
        <v>0</v>
      </c>
    </row>
    <row r="134" spans="1:5" hidden="1" x14ac:dyDescent="0.25">
      <c r="A134" s="66" t="s">
        <v>122</v>
      </c>
      <c r="B134" s="103" t="s">
        <v>196</v>
      </c>
      <c r="C134" s="40">
        <f>IFERROR(INDEX(EOF!G$28:G$282,MATCH(A134,EOF!A$28:A$282,0)),"-")*INDEX('Price List'!C:C,MATCH(A134,'Price List'!A:A,0))</f>
        <v>0</v>
      </c>
      <c r="D134" s="41">
        <f>IFERROR(INDEX(EOF!E$28:E$282,MATCH(A134,EOF!A$28:A$282,0)),"-")/INDEX('Price List'!C:C,MATCH(A134,'Price List'!A:A,0))</f>
        <v>17.97</v>
      </c>
      <c r="E134" s="38">
        <v>0</v>
      </c>
    </row>
    <row r="135" spans="1:5" hidden="1" x14ac:dyDescent="0.25">
      <c r="A135" s="66" t="s">
        <v>123</v>
      </c>
      <c r="B135" s="103" t="s">
        <v>197</v>
      </c>
      <c r="C135" s="40">
        <f>IFERROR(INDEX(EOF!G$28:G$282,MATCH(A135,EOF!A$28:A$282,0)),"-")*INDEX('Price List'!C:C,MATCH(A135,'Price List'!A:A,0))</f>
        <v>0</v>
      </c>
      <c r="D135" s="41">
        <f>IFERROR(INDEX(EOF!E$28:E$282,MATCH(A135,EOF!A$28:A$282,0)),"-")/INDEX('Price List'!C:C,MATCH(A135,'Price List'!A:A,0))</f>
        <v>14.97</v>
      </c>
      <c r="E135" s="38">
        <v>0</v>
      </c>
    </row>
    <row r="136" spans="1:5" hidden="1" x14ac:dyDescent="0.25">
      <c r="A136" s="55" t="s">
        <v>260</v>
      </c>
      <c r="B136" s="103" t="s">
        <v>262</v>
      </c>
      <c r="C136" s="40">
        <f>IFERROR(INDEX(EOF!G$28:G$282,MATCH(A136,EOF!A$28:A$282,0)),"-")*INDEX('Price List'!C:C,MATCH(A136,'Price List'!A:A,0))</f>
        <v>0</v>
      </c>
      <c r="D136" s="41">
        <f>IFERROR(INDEX(EOF!E$28:E$282,MATCH(A136,EOF!A$28:A$282,0)),"-")/INDEX('Price List'!C:C,MATCH(A136,'Price List'!A:A,0))</f>
        <v>7.77</v>
      </c>
      <c r="E136" s="38">
        <v>0</v>
      </c>
    </row>
    <row r="137" spans="1:5" hidden="1" x14ac:dyDescent="0.25">
      <c r="A137" s="51" t="s">
        <v>389</v>
      </c>
      <c r="B137" s="103" t="s">
        <v>391</v>
      </c>
      <c r="C137" s="40">
        <f>IFERROR(INDEX(EOF!G$28:G$282,MATCH(A137,EOF!A$28:A$282,0)),"-")*INDEX('Price List'!C:C,MATCH(A137,'Price List'!A:A,0))</f>
        <v>0</v>
      </c>
      <c r="D137" s="41">
        <f>IFERROR(INDEX(EOF!E$28:E$282,MATCH(A137,EOF!A$28:A$282,0)),"-")/INDEX('Price List'!C:C,MATCH(A137,'Price List'!A:A,0))</f>
        <v>5.97</v>
      </c>
      <c r="E137" s="38">
        <v>0</v>
      </c>
    </row>
    <row r="138" spans="1:5" hidden="1" x14ac:dyDescent="0.25">
      <c r="A138" s="55" t="s">
        <v>392</v>
      </c>
      <c r="B138" s="103" t="s">
        <v>394</v>
      </c>
      <c r="C138" s="40">
        <f>IFERROR(INDEX(EOF!G$28:G$282,MATCH(A138,EOF!A$28:A$282,0)),"-")*INDEX('Price List'!C:C,MATCH(A138,'Price List'!A:A,0))</f>
        <v>0</v>
      </c>
      <c r="D138" s="41">
        <f>IFERROR(INDEX(EOF!E$28:E$282,MATCH(A138,EOF!A$28:A$282,0)),"-")/INDEX('Price List'!C:C,MATCH(A138,'Price List'!A:A,0))</f>
        <v>5.97</v>
      </c>
      <c r="E138" s="38">
        <v>0</v>
      </c>
    </row>
    <row r="139" spans="1:5" hidden="1" x14ac:dyDescent="0.25">
      <c r="A139" s="55" t="s">
        <v>395</v>
      </c>
      <c r="B139" s="103" t="s">
        <v>397</v>
      </c>
      <c r="C139" s="40">
        <f>IFERROR(INDEX(EOF!G$28:G$282,MATCH(A139,EOF!A$28:A$282,0)),"-")*INDEX('Price List'!C:C,MATCH(A139,'Price List'!A:A,0))</f>
        <v>0</v>
      </c>
      <c r="D139" s="41">
        <f>IFERROR(INDEX(EOF!E$28:E$282,MATCH(A139,EOF!A$28:A$282,0)),"-")/INDEX('Price List'!C:C,MATCH(A139,'Price List'!A:A,0))</f>
        <v>5.97</v>
      </c>
      <c r="E139" s="38">
        <v>0</v>
      </c>
    </row>
    <row r="140" spans="1:5" hidden="1" x14ac:dyDescent="0.25">
      <c r="A140" s="63" t="s">
        <v>398</v>
      </c>
      <c r="B140" s="103" t="s">
        <v>400</v>
      </c>
      <c r="C140" s="40">
        <f>IFERROR(INDEX(EOF!G$28:G$282,MATCH(A140,EOF!A$28:A$282,0)),"-")*INDEX('Price List'!C:C,MATCH(A140,'Price List'!A:A,0))</f>
        <v>0</v>
      </c>
      <c r="D140" s="41">
        <f>IFERROR(INDEX(EOF!E$28:E$282,MATCH(A140,EOF!A$28:A$282,0)),"-")/INDEX('Price List'!C:C,MATCH(A140,'Price List'!A:A,0))</f>
        <v>5.97</v>
      </c>
      <c r="E140" s="38">
        <v>0</v>
      </c>
    </row>
    <row r="141" spans="1:5" hidden="1" x14ac:dyDescent="0.25">
      <c r="A141" s="63" t="s">
        <v>401</v>
      </c>
      <c r="B141" s="103" t="s">
        <v>403</v>
      </c>
      <c r="C141" s="40">
        <f>IFERROR(INDEX(EOF!G$28:G$282,MATCH(A141,EOF!A$28:A$282,0)),"-")*INDEX('Price List'!C:C,MATCH(A141,'Price List'!A:A,0))</f>
        <v>0</v>
      </c>
      <c r="D141" s="41">
        <f>IFERROR(INDEX(EOF!E$28:E$282,MATCH(A141,EOF!A$28:A$282,0)),"-")/INDEX('Price List'!C:C,MATCH(A141,'Price List'!A:A,0))</f>
        <v>5.97</v>
      </c>
      <c r="E141" s="38">
        <v>0</v>
      </c>
    </row>
    <row r="142" spans="1:5" hidden="1" x14ac:dyDescent="0.25">
      <c r="A142" s="51" t="s">
        <v>404</v>
      </c>
      <c r="B142" s="103" t="s">
        <v>406</v>
      </c>
      <c r="C142" s="40">
        <f>IFERROR(INDEX(EOF!G$28:G$282,MATCH(A142,EOF!A$28:A$282,0)),"-")*INDEX('Price List'!C:C,MATCH(A142,'Price List'!A:A,0))</f>
        <v>0</v>
      </c>
      <c r="D142" s="41">
        <f>IFERROR(INDEX(EOF!E$28:E$282,MATCH(A142,EOF!A$28:A$282,0)),"-")/INDEX('Price List'!C:C,MATCH(A142,'Price List'!A:A,0))</f>
        <v>5.97</v>
      </c>
      <c r="E142" s="38">
        <v>0</v>
      </c>
    </row>
    <row r="143" spans="1:5" hidden="1" x14ac:dyDescent="0.25">
      <c r="A143" s="55" t="s">
        <v>257</v>
      </c>
      <c r="B143" s="103" t="s">
        <v>259</v>
      </c>
      <c r="C143" s="40">
        <f>IFERROR(INDEX(EOF!G$28:G$282,MATCH(A143,EOF!A$28:A$282,0)),"-")*INDEX('Price List'!C:C,MATCH(A143,'Price List'!A:A,0))</f>
        <v>0</v>
      </c>
      <c r="D143" s="41">
        <f>IFERROR(INDEX(EOF!E$28:E$282,MATCH(A143,EOF!A$28:A$282,0)),"-")/INDEX('Price List'!C:C,MATCH(A143,'Price List'!A:A,0))</f>
        <v>13.77</v>
      </c>
      <c r="E143" s="38">
        <v>0</v>
      </c>
    </row>
    <row r="144" spans="1:5" hidden="1" x14ac:dyDescent="0.25">
      <c r="A144" s="55" t="s">
        <v>138</v>
      </c>
      <c r="B144" s="103" t="s">
        <v>221</v>
      </c>
      <c r="C144" s="40">
        <f>IFERROR(INDEX(EOF!G$28:G$282,MATCH(A144,EOF!A$28:A$282,0)),"-")*INDEX('Price List'!C:C,MATCH(A144,'Price List'!A:A,0))</f>
        <v>0</v>
      </c>
      <c r="D144" s="41">
        <f>IFERROR(INDEX(EOF!E$28:E$282,MATCH(A144,EOF!A$28:A$282,0)),"-")/INDEX('Price List'!C:C,MATCH(A144,'Price List'!A:A,0))</f>
        <v>11.97</v>
      </c>
      <c r="E144" s="38">
        <v>0</v>
      </c>
    </row>
    <row r="145" spans="1:5" hidden="1" x14ac:dyDescent="0.25">
      <c r="A145" s="55" t="s">
        <v>413</v>
      </c>
      <c r="B145" s="103">
        <v>816322011545</v>
      </c>
      <c r="C145" s="40">
        <f>IFERROR(INDEX(EOF!G$28:G$282,MATCH(A145,EOF!A$28:A$282,0)),"-")*INDEX('Price List'!C:C,MATCH(A145,'Price List'!A:A,0))</f>
        <v>0</v>
      </c>
      <c r="D145" s="41">
        <f>IFERROR(INDEX(EOF!E$28:E$282,MATCH(A145,EOF!A$28:A$282,0)),"-")/INDEX('Price List'!C:C,MATCH(A145,'Price List'!A:A,0))</f>
        <v>17.97</v>
      </c>
      <c r="E145" s="38">
        <v>0</v>
      </c>
    </row>
    <row r="146" spans="1:5" hidden="1" x14ac:dyDescent="0.25">
      <c r="A146" s="63"/>
      <c r="B146" s="103"/>
      <c r="C146" s="40"/>
      <c r="D146" s="41"/>
    </row>
    <row r="147" spans="1:5" hidden="1" x14ac:dyDescent="0.25">
      <c r="A147" s="63" t="s">
        <v>565</v>
      </c>
      <c r="B147" s="103">
        <v>816332013003</v>
      </c>
      <c r="C147" s="40">
        <f>IFERROR(INDEX(EOF!G$28:G$282,MATCH(A147,EOF!A$28:A$282,0)),"-")*INDEX('Price List'!C:C,MATCH(A147,'Price List'!A:A,0))</f>
        <v>0</v>
      </c>
      <c r="D147" s="41">
        <f>IFERROR(INDEX(EOF!E$28:E$282,MATCH(A147,EOF!A$28:A$282,0)),"-")/INDEX('Price List'!C:C,MATCH(A147,'Price List'!A:A,0))</f>
        <v>35.97</v>
      </c>
      <c r="E147" s="38">
        <v>0</v>
      </c>
    </row>
    <row r="148" spans="1:5" hidden="1" x14ac:dyDescent="0.25">
      <c r="A148" s="63" t="s">
        <v>416</v>
      </c>
      <c r="B148" s="103" t="s">
        <v>418</v>
      </c>
      <c r="C148" s="40">
        <f>IFERROR(INDEX(EOF!G$28:G$282,MATCH(A148,EOF!A$28:A$282,0)),"-")*INDEX('Price List'!C:C,MATCH(A148,'Price List'!A:A,0))</f>
        <v>0</v>
      </c>
      <c r="D148" s="41">
        <f>IFERROR(INDEX(EOF!E$28:E$282,MATCH(A148,EOF!A$28:A$282,0)),"-")/INDEX('Price List'!C:C,MATCH(A148,'Price List'!A:A,0))</f>
        <v>35.97</v>
      </c>
      <c r="E148" s="38">
        <v>0</v>
      </c>
    </row>
    <row r="149" spans="1:5" hidden="1" x14ac:dyDescent="0.25">
      <c r="A149" s="63" t="s">
        <v>419</v>
      </c>
      <c r="B149" s="103" t="s">
        <v>421</v>
      </c>
      <c r="C149" s="40">
        <f>IFERROR(INDEX(EOF!G$28:G$282,MATCH(A149,EOF!A$28:A$282,0)),"-")*INDEX('Price List'!C:C,MATCH(A149,'Price List'!A:A,0))</f>
        <v>0</v>
      </c>
      <c r="D149" s="41">
        <f>IFERROR(INDEX(EOF!E$28:E$282,MATCH(A149,EOF!A$28:A$282,0)),"-")/INDEX('Price List'!C:C,MATCH(A149,'Price List'!A:A,0))</f>
        <v>35.97</v>
      </c>
      <c r="E149" s="38">
        <v>0</v>
      </c>
    </row>
    <row r="150" spans="1:5" hidden="1" x14ac:dyDescent="0.25">
      <c r="A150" s="55" t="s">
        <v>567</v>
      </c>
      <c r="B150" s="103">
        <v>816332012761</v>
      </c>
      <c r="C150" s="40">
        <f>IFERROR(INDEX(EOF!G$28:G$282,MATCH(A150,EOF!A$28:A$282,0)),"-")*INDEX('Price List'!C:C,MATCH(A150,'Price List'!A:A,0))</f>
        <v>0</v>
      </c>
      <c r="D150" s="41">
        <f>IFERROR(INDEX(EOF!E$28:E$282,MATCH(A150,EOF!A$28:A$282,0)),"-")/INDEX('Price List'!C:C,MATCH(A150,'Price List'!A:A,0))</f>
        <v>35.97</v>
      </c>
      <c r="E150" s="38">
        <v>0</v>
      </c>
    </row>
    <row r="151" spans="1:5" hidden="1" x14ac:dyDescent="0.25">
      <c r="A151" s="55" t="s">
        <v>148</v>
      </c>
      <c r="B151" s="103" t="s">
        <v>226</v>
      </c>
      <c r="C151" s="40">
        <f>IFERROR(INDEX(EOF!G$28:G$282,MATCH(A151,EOF!A$28:A$282,0)),"-")*INDEX('Price List'!C:C,MATCH(A151,'Price List'!A:A,0))</f>
        <v>0</v>
      </c>
      <c r="D151" s="41">
        <f>IFERROR(INDEX(EOF!E$28:E$282,MATCH(A151,EOF!A$28:A$282,0)),"-")/INDEX('Price List'!C:C,MATCH(A151,'Price List'!A:A,0))</f>
        <v>5.97</v>
      </c>
      <c r="E151" s="38">
        <v>0</v>
      </c>
    </row>
    <row r="152" spans="1:5" hidden="1" x14ac:dyDescent="0.25">
      <c r="A152" s="55" t="s">
        <v>569</v>
      </c>
      <c r="B152" s="103" t="s">
        <v>669</v>
      </c>
      <c r="C152" s="40">
        <f>IFERROR(INDEX(EOF!G$28:G$282,MATCH(A152,EOF!A$28:A$282,0)),"-")*INDEX('Price List'!C:C,MATCH(A152,'Price List'!A:A,0))</f>
        <v>0</v>
      </c>
      <c r="D152" s="41">
        <f>IFERROR(INDEX(EOF!E$28:E$282,MATCH(A152,EOF!A$28:A$282,0)),"-")/INDEX('Price List'!C:C,MATCH(A152,'Price List'!A:A,0))</f>
        <v>71.64</v>
      </c>
      <c r="E152" s="38">
        <v>0</v>
      </c>
    </row>
    <row r="153" spans="1:5" hidden="1" x14ac:dyDescent="0.25">
      <c r="A153" s="55" t="s">
        <v>149</v>
      </c>
      <c r="B153" s="103" t="s">
        <v>227</v>
      </c>
      <c r="C153" s="40">
        <f>IFERROR(INDEX(EOF!G$28:G$282,MATCH(A153,EOF!A$28:A$282,0)),"-")*INDEX('Price List'!C:C,MATCH(A153,'Price List'!A:A,0))</f>
        <v>0</v>
      </c>
      <c r="D153" s="41">
        <f>IFERROR(INDEX(EOF!E$28:E$282,MATCH(A153,EOF!A$28:A$282,0)),"-")/INDEX('Price List'!C:C,MATCH(A153,'Price List'!A:A,0))</f>
        <v>5.97</v>
      </c>
      <c r="E153" s="38">
        <v>0</v>
      </c>
    </row>
    <row r="154" spans="1:5" hidden="1" x14ac:dyDescent="0.25">
      <c r="A154" s="69" t="s">
        <v>571</v>
      </c>
      <c r="B154" s="103" t="s">
        <v>670</v>
      </c>
      <c r="C154" s="40">
        <f>IFERROR(INDEX(EOF!G$28:G$282,MATCH(A154,EOF!A$28:A$282,0)),"-")*INDEX('Price List'!C:C,MATCH(A154,'Price List'!A:A,0))</f>
        <v>0</v>
      </c>
      <c r="D154" s="41">
        <f>IFERROR(INDEX(EOF!E$28:E$282,MATCH(A154,EOF!A$28:A$282,0)),"-")/INDEX('Price List'!C:C,MATCH(A154,'Price List'!A:A,0))</f>
        <v>89.55</v>
      </c>
      <c r="E154" s="38">
        <v>0</v>
      </c>
    </row>
    <row r="155" spans="1:5" hidden="1" x14ac:dyDescent="0.25">
      <c r="A155" s="69" t="s">
        <v>150</v>
      </c>
      <c r="B155" s="103" t="s">
        <v>228</v>
      </c>
      <c r="C155" s="40">
        <f>IFERROR(INDEX(EOF!G$28:G$282,MATCH(A155,EOF!A$28:A$282,0)),"-")*INDEX('Price List'!C:C,MATCH(A155,'Price List'!A:A,0))</f>
        <v>0</v>
      </c>
      <c r="D155" s="41">
        <f>IFERROR(INDEX(EOF!E$28:E$282,MATCH(A155,EOF!A$28:A$282,0)),"-")/INDEX('Price List'!C:C,MATCH(A155,'Price List'!A:A,0))</f>
        <v>2.7</v>
      </c>
      <c r="E155" s="38">
        <v>0</v>
      </c>
    </row>
    <row r="156" spans="1:5" hidden="1" x14ac:dyDescent="0.25">
      <c r="A156" s="69" t="s">
        <v>573</v>
      </c>
      <c r="B156" s="103" t="s">
        <v>671</v>
      </c>
      <c r="C156" s="40">
        <f>IFERROR(INDEX(EOF!G$28:G$282,MATCH(A156,EOF!A$28:A$282,0)),"-")*INDEX('Price List'!C:C,MATCH(A156,'Price List'!A:A,0))</f>
        <v>0</v>
      </c>
      <c r="D156" s="41">
        <f>IFERROR(INDEX(EOF!E$28:E$282,MATCH(A156,EOF!A$28:A$282,0)),"-")/INDEX('Price List'!C:C,MATCH(A156,'Price List'!A:A,0))</f>
        <v>54</v>
      </c>
      <c r="E156" s="38">
        <v>0</v>
      </c>
    </row>
    <row r="157" spans="1:5" hidden="1" x14ac:dyDescent="0.25">
      <c r="A157" s="69" t="s">
        <v>575</v>
      </c>
      <c r="B157" s="103">
        <v>816332013324</v>
      </c>
      <c r="C157" s="40">
        <f>IFERROR(INDEX(EOF!G$28:G$282,MATCH(A157,EOF!A$28:A$282,0)),"-")*INDEX('Price List'!C:C,MATCH(A157,'Price List'!A:A,0))</f>
        <v>0</v>
      </c>
      <c r="D157" s="41">
        <f>IFERROR(INDEX(EOF!E$28:E$282,MATCH(A157,EOF!A$28:A$282,0)),"-")/INDEX('Price List'!C:C,MATCH(A157,'Price List'!A:A,0))</f>
        <v>14.97</v>
      </c>
      <c r="E157" s="38">
        <v>0</v>
      </c>
    </row>
    <row r="158" spans="1:5" hidden="1" x14ac:dyDescent="0.25">
      <c r="A158" s="55" t="s">
        <v>577</v>
      </c>
      <c r="B158" s="103">
        <v>816332013362</v>
      </c>
      <c r="C158" s="40">
        <f>IFERROR(INDEX(EOF!G$28:G$282,MATCH(A158,EOF!A$28:A$282,0)),"-")*INDEX('Price List'!C:C,MATCH(A158,'Price List'!A:A,0))</f>
        <v>0</v>
      </c>
      <c r="D158" s="41">
        <f>IFERROR(INDEX(EOF!E$28:E$282,MATCH(A158,EOF!A$28:A$282,0)),"-")/INDEX('Price List'!C:C,MATCH(A158,'Price List'!A:A,0))</f>
        <v>14.97</v>
      </c>
      <c r="E158" s="38">
        <v>0</v>
      </c>
    </row>
    <row r="159" spans="1:5" hidden="1" x14ac:dyDescent="0.25">
      <c r="A159" s="55" t="s">
        <v>579</v>
      </c>
      <c r="B159" s="103">
        <v>816332013393</v>
      </c>
      <c r="C159" s="40">
        <f>IFERROR(INDEX(EOF!G$28:G$282,MATCH(A159,EOF!A$28:A$282,0)),"-")*INDEX('Price List'!C:C,MATCH(A159,'Price List'!A:A,0))</f>
        <v>0</v>
      </c>
      <c r="D159" s="41">
        <f>IFERROR(INDEX(EOF!E$28:E$282,MATCH(A159,EOF!A$28:A$282,0)),"-")/INDEX('Price List'!C:C,MATCH(A159,'Price List'!A:A,0))</f>
        <v>14.97</v>
      </c>
      <c r="E159" s="38">
        <v>0</v>
      </c>
    </row>
    <row r="160" spans="1:5" hidden="1" x14ac:dyDescent="0.25">
      <c r="A160" s="55" t="s">
        <v>581</v>
      </c>
      <c r="B160" s="103">
        <v>816332013072</v>
      </c>
      <c r="C160" s="40">
        <f>IFERROR(INDEX(EOF!G$28:G$282,MATCH(A160,EOF!A$28:A$282,0)),"-")*INDEX('Price List'!C:C,MATCH(A160,'Price List'!A:A,0))</f>
        <v>0</v>
      </c>
      <c r="D160" s="41">
        <f>IFERROR(INDEX(EOF!E$28:E$282,MATCH(A160,EOF!A$28:A$282,0)),"-")/INDEX('Price List'!C:C,MATCH(A160,'Price List'!A:A,0))</f>
        <v>14.97</v>
      </c>
      <c r="E160" s="38">
        <v>0</v>
      </c>
    </row>
    <row r="161" spans="1:5" hidden="1" x14ac:dyDescent="0.25">
      <c r="A161" s="55" t="s">
        <v>583</v>
      </c>
      <c r="B161" s="103">
        <v>816332013300</v>
      </c>
      <c r="C161" s="40">
        <f>IFERROR(INDEX(EOF!G$28:G$282,MATCH(A161,EOF!A$28:A$282,0)),"-")*INDEX('Price List'!C:C,MATCH(A161,'Price List'!A:A,0))</f>
        <v>0</v>
      </c>
      <c r="D161" s="41">
        <f>IFERROR(INDEX(EOF!E$28:E$282,MATCH(A161,EOF!A$28:A$282,0)),"-")/INDEX('Price List'!C:C,MATCH(A161,'Price List'!A:A,0))</f>
        <v>14.97</v>
      </c>
      <c r="E161" s="38">
        <v>0</v>
      </c>
    </row>
    <row r="162" spans="1:5" hidden="1" x14ac:dyDescent="0.25">
      <c r="A162" s="63" t="s">
        <v>585</v>
      </c>
      <c r="B162" s="103">
        <v>816332013331</v>
      </c>
      <c r="C162" s="40">
        <f>IFERROR(INDEX(EOF!G$28:G$282,MATCH(A162,EOF!A$28:A$282,0)),"-")*INDEX('Price List'!C:C,MATCH(A162,'Price List'!A:A,0))</f>
        <v>0</v>
      </c>
      <c r="D162" s="41">
        <f>IFERROR(INDEX(EOF!E$28:E$282,MATCH(A162,EOF!A$28:A$282,0)),"-")/INDEX('Price List'!C:C,MATCH(A162,'Price List'!A:A,0))</f>
        <v>14.97</v>
      </c>
      <c r="E162" s="38">
        <v>0</v>
      </c>
    </row>
    <row r="163" spans="1:5" hidden="1" x14ac:dyDescent="0.25">
      <c r="A163" s="63" t="s">
        <v>587</v>
      </c>
      <c r="B163" s="103">
        <v>816332013355</v>
      </c>
      <c r="C163" s="40">
        <f>IFERROR(INDEX(EOF!G$28:G$282,MATCH(A163,EOF!A$28:A$282,0)),"-")*INDEX('Price List'!C:C,MATCH(A163,'Price List'!A:A,0))</f>
        <v>0</v>
      </c>
      <c r="D163" s="41">
        <f>IFERROR(INDEX(EOF!E$28:E$282,MATCH(A163,EOF!A$28:A$282,0)),"-")/INDEX('Price List'!C:C,MATCH(A163,'Price List'!A:A,0))</f>
        <v>14.97</v>
      </c>
      <c r="E163" s="38">
        <v>0</v>
      </c>
    </row>
    <row r="164" spans="1:5" hidden="1" x14ac:dyDescent="0.25">
      <c r="A164" s="63" t="s">
        <v>589</v>
      </c>
      <c r="B164" s="103">
        <v>816332013096</v>
      </c>
      <c r="C164" s="40">
        <f>IFERROR(INDEX(EOF!G$28:G$282,MATCH(A164,EOF!A$28:A$282,0)),"-")*INDEX('Price List'!C:C,MATCH(A164,'Price List'!A:A,0))</f>
        <v>0</v>
      </c>
      <c r="D164" s="41">
        <f>IFERROR(INDEX(EOF!E$28:E$282,MATCH(A164,EOF!A$28:A$282,0)),"-")/INDEX('Price List'!C:C,MATCH(A164,'Price List'!A:A,0))</f>
        <v>14.97</v>
      </c>
      <c r="E164" s="38">
        <v>0</v>
      </c>
    </row>
    <row r="165" spans="1:5" hidden="1" x14ac:dyDescent="0.25">
      <c r="A165" s="63" t="s">
        <v>591</v>
      </c>
      <c r="B165" s="103">
        <v>816332013065</v>
      </c>
      <c r="C165" s="40">
        <f>IFERROR(INDEX(EOF!G$28:G$282,MATCH(A165,EOF!A$28:A$282,0)),"-")*INDEX('Price List'!C:C,MATCH(A165,'Price List'!A:A,0))</f>
        <v>0</v>
      </c>
      <c r="D165" s="41">
        <f>IFERROR(INDEX(EOF!E$28:E$282,MATCH(A165,EOF!A$28:A$282,0)),"-")/INDEX('Price List'!C:C,MATCH(A165,'Price List'!A:A,0))</f>
        <v>14.97</v>
      </c>
      <c r="E165" s="38">
        <v>0</v>
      </c>
    </row>
    <row r="166" spans="1:5" hidden="1" x14ac:dyDescent="0.25">
      <c r="A166" s="51" t="s">
        <v>593</v>
      </c>
      <c r="B166" s="103">
        <v>816332013287</v>
      </c>
      <c r="C166" s="40">
        <f>IFERROR(INDEX(EOF!G$28:G$282,MATCH(A166,EOF!A$28:A$282,0)),"-")*INDEX('Price List'!C:C,MATCH(A166,'Price List'!A:A,0))</f>
        <v>0</v>
      </c>
      <c r="D166" s="41">
        <f>IFERROR(INDEX(EOF!E$28:E$282,MATCH(A166,EOF!A$28:A$282,0)),"-")/INDEX('Price List'!C:C,MATCH(A166,'Price List'!A:A,0))</f>
        <v>14.97</v>
      </c>
      <c r="E166" s="38">
        <v>0</v>
      </c>
    </row>
    <row r="167" spans="1:5" hidden="1" x14ac:dyDescent="0.25">
      <c r="A167" s="55" t="s">
        <v>595</v>
      </c>
      <c r="B167" s="103">
        <v>816332013317</v>
      </c>
      <c r="C167" s="40">
        <f>IFERROR(INDEX(EOF!G$28:G$282,MATCH(A167,EOF!A$28:A$282,0)),"-")*INDEX('Price List'!C:C,MATCH(A167,'Price List'!A:A,0))</f>
        <v>0</v>
      </c>
      <c r="D167" s="41">
        <f>IFERROR(INDEX(EOF!E$28:E$282,MATCH(A167,EOF!A$28:A$282,0)),"-")/INDEX('Price List'!C:C,MATCH(A167,'Price List'!A:A,0))</f>
        <v>14.97</v>
      </c>
      <c r="E167" s="38">
        <v>0</v>
      </c>
    </row>
    <row r="168" spans="1:5" hidden="1" x14ac:dyDescent="0.25">
      <c r="A168" s="72" t="s">
        <v>597</v>
      </c>
      <c r="B168" s="103">
        <v>816332013348</v>
      </c>
      <c r="C168" s="40">
        <f>IFERROR(INDEX(EOF!G$28:G$282,MATCH(A168,EOF!A$28:A$282,0)),"-")*INDEX('Price List'!C:C,MATCH(A168,'Price List'!A:A,0))</f>
        <v>0</v>
      </c>
      <c r="D168" s="41">
        <f>IFERROR(INDEX(EOF!E$28:E$282,MATCH(A168,EOF!A$28:A$282,0)),"-")/INDEX('Price List'!C:C,MATCH(A168,'Price List'!A:A,0))</f>
        <v>14.97</v>
      </c>
      <c r="E168" s="38">
        <v>0</v>
      </c>
    </row>
    <row r="169" spans="1:5" hidden="1" x14ac:dyDescent="0.25">
      <c r="A169" s="72" t="s">
        <v>599</v>
      </c>
      <c r="B169" s="103">
        <v>816332013409</v>
      </c>
      <c r="C169" s="40">
        <f>IFERROR(INDEX(EOF!G$28:G$282,MATCH(A169,EOF!A$28:A$282,0)),"-")*INDEX('Price List'!C:C,MATCH(A169,'Price List'!A:A,0))</f>
        <v>0</v>
      </c>
      <c r="D169" s="41">
        <f>IFERROR(INDEX(EOF!E$28:E$282,MATCH(A169,EOF!A$28:A$282,0)),"-")/INDEX('Price List'!C:C,MATCH(A169,'Price List'!A:A,0))</f>
        <v>14.97</v>
      </c>
      <c r="E169" s="38">
        <v>0</v>
      </c>
    </row>
    <row r="170" spans="1:5" hidden="1" x14ac:dyDescent="0.25">
      <c r="A170" s="72" t="s">
        <v>601</v>
      </c>
      <c r="B170" s="103">
        <v>816332013386</v>
      </c>
      <c r="C170" s="40">
        <f>IFERROR(INDEX(EOF!G$28:G$282,MATCH(A170,EOF!A$28:A$282,0)),"-")*INDEX('Price List'!C:C,MATCH(A170,'Price List'!A:A,0))</f>
        <v>0</v>
      </c>
      <c r="D170" s="41">
        <f>IFERROR(INDEX(EOF!E$28:E$282,MATCH(A170,EOF!A$28:A$282,0)),"-")/INDEX('Price List'!C:C,MATCH(A170,'Price List'!A:A,0))</f>
        <v>14.97</v>
      </c>
      <c r="E170" s="38">
        <v>0</v>
      </c>
    </row>
    <row r="171" spans="1:5" hidden="1" x14ac:dyDescent="0.25">
      <c r="A171" s="72" t="s">
        <v>603</v>
      </c>
      <c r="B171" s="103">
        <v>816332013089</v>
      </c>
      <c r="C171" s="40">
        <f>IFERROR(INDEX(EOF!G$28:G$282,MATCH(A171,EOF!A$28:A$282,0)),"-")*INDEX('Price List'!C:C,MATCH(A171,'Price List'!A:A,0))</f>
        <v>0</v>
      </c>
      <c r="D171" s="41">
        <f>IFERROR(INDEX(EOF!E$28:E$282,MATCH(A171,EOF!A$28:A$282,0)),"-")/INDEX('Price List'!C:C,MATCH(A171,'Price List'!A:A,0))</f>
        <v>14.97</v>
      </c>
      <c r="E171" s="38">
        <v>0</v>
      </c>
    </row>
    <row r="172" spans="1:5" hidden="1" x14ac:dyDescent="0.25">
      <c r="A172" s="72" t="s">
        <v>605</v>
      </c>
      <c r="B172" s="103">
        <v>816332013416</v>
      </c>
      <c r="C172" s="40">
        <f>IFERROR(INDEX(EOF!G$28:G$282,MATCH(A172,EOF!A$28:A$282,0)),"-")*INDEX('Price List'!C:C,MATCH(A172,'Price List'!A:A,0))</f>
        <v>0</v>
      </c>
      <c r="D172" s="41">
        <f>IFERROR(INDEX(EOF!E$28:E$282,MATCH(A172,EOF!A$28:A$282,0)),"-")/INDEX('Price List'!C:C,MATCH(A172,'Price List'!A:A,0))</f>
        <v>14.97</v>
      </c>
      <c r="E172" s="38">
        <v>0</v>
      </c>
    </row>
    <row r="173" spans="1:5" hidden="1" x14ac:dyDescent="0.25">
      <c r="A173" s="72" t="s">
        <v>607</v>
      </c>
      <c r="B173" s="103">
        <v>816332013102</v>
      </c>
      <c r="C173" s="40">
        <f>IFERROR(INDEX(EOF!G$28:G$282,MATCH(A173,EOF!A$28:A$282,0)),"-")*INDEX('Price List'!C:C,MATCH(A173,'Price List'!A:A,0))</f>
        <v>0</v>
      </c>
      <c r="D173" s="41">
        <f>IFERROR(INDEX(EOF!E$28:E$282,MATCH(A173,EOF!A$28:A$282,0)),"-")/INDEX('Price List'!C:C,MATCH(A173,'Price List'!A:A,0))</f>
        <v>14.97</v>
      </c>
      <c r="E173" s="38">
        <v>0</v>
      </c>
    </row>
    <row r="174" spans="1:5" hidden="1" x14ac:dyDescent="0.25">
      <c r="A174" s="72" t="s">
        <v>609</v>
      </c>
      <c r="B174" s="103">
        <v>816332013294</v>
      </c>
      <c r="C174" s="40">
        <f>IFERROR(INDEX(EOF!G$28:G$282,MATCH(A174,EOF!A$28:A$282,0)),"-")*INDEX('Price List'!C:C,MATCH(A174,'Price List'!A:A,0))</f>
        <v>0</v>
      </c>
      <c r="D174" s="41">
        <f>IFERROR(INDEX(EOF!E$28:E$282,MATCH(A174,EOF!A$28:A$282,0)),"-")/INDEX('Price List'!C:C,MATCH(A174,'Price List'!A:A,0))</f>
        <v>14.97</v>
      </c>
      <c r="E174" s="38">
        <v>0</v>
      </c>
    </row>
    <row r="175" spans="1:5" hidden="1" x14ac:dyDescent="0.25">
      <c r="A175" s="63" t="s">
        <v>611</v>
      </c>
      <c r="B175" s="103">
        <v>816332013058</v>
      </c>
      <c r="C175" s="40">
        <f>IFERROR(INDEX(EOF!G$28:G$282,MATCH(A175,EOF!A$28:A$282,0)),"-")*INDEX('Price List'!C:C,MATCH(A175,'Price List'!A:A,0))</f>
        <v>0</v>
      </c>
      <c r="D175" s="41">
        <f>IFERROR(INDEX(EOF!E$28:E$282,MATCH(A175,EOF!A$28:A$282,0)),"-")/INDEX('Price List'!C:C,MATCH(A175,'Price List'!A:A,0))</f>
        <v>14.97</v>
      </c>
      <c r="E175" s="38">
        <v>0</v>
      </c>
    </row>
    <row r="176" spans="1:5" hidden="1" x14ac:dyDescent="0.25">
      <c r="A176" s="63"/>
      <c r="B176" s="103"/>
      <c r="C176" s="40"/>
      <c r="D176" s="41"/>
    </row>
    <row r="177" spans="1:5" hidden="1" x14ac:dyDescent="0.25">
      <c r="A177" s="69" t="s">
        <v>613</v>
      </c>
      <c r="B177" s="103">
        <v>816332013508</v>
      </c>
      <c r="C177" s="40">
        <f>IFERROR(INDEX(EOF!G$28:G$282,MATCH(A177,EOF!A$28:A$282,0)),"-")*INDEX('Price List'!C:C,MATCH(A177,'Price List'!A:A,0))</f>
        <v>0</v>
      </c>
      <c r="D177" s="41">
        <f>IFERROR(INDEX(EOF!E$28:E$282,MATCH(A177,EOF!A$28:A$282,0)),"-")/INDEX('Price List'!C:C,MATCH(A177,'Price List'!A:A,0))</f>
        <v>17.97</v>
      </c>
      <c r="E177" s="38">
        <v>0</v>
      </c>
    </row>
    <row r="178" spans="1:5" hidden="1" x14ac:dyDescent="0.25">
      <c r="A178" s="69" t="s">
        <v>615</v>
      </c>
      <c r="B178" s="103">
        <v>816332013515</v>
      </c>
      <c r="C178" s="40">
        <f>IFERROR(INDEX(EOF!G$28:G$282,MATCH(A178,EOF!A$28:A$282,0)),"-")*INDEX('Price List'!C:C,MATCH(A178,'Price List'!A:A,0))</f>
        <v>0</v>
      </c>
      <c r="D178" s="41">
        <f>IFERROR(INDEX(EOF!E$28:E$282,MATCH(A178,EOF!A$28:A$282,0)),"-")/INDEX('Price List'!C:C,MATCH(A178,'Price List'!A:A,0))</f>
        <v>17.97</v>
      </c>
      <c r="E178" s="38">
        <v>0</v>
      </c>
    </row>
    <row r="179" spans="1:5" hidden="1" x14ac:dyDescent="0.25">
      <c r="A179" s="69" t="s">
        <v>617</v>
      </c>
      <c r="B179" s="103">
        <v>816332013522</v>
      </c>
      <c r="C179" s="40">
        <f>IFERROR(INDEX(EOF!G$28:G$282,MATCH(A179,EOF!A$28:A$282,0)),"-")*INDEX('Price List'!C:C,MATCH(A179,'Price List'!A:A,0))</f>
        <v>0</v>
      </c>
      <c r="D179" s="41">
        <f>IFERROR(INDEX(EOF!E$28:E$282,MATCH(A179,EOF!A$28:A$282,0)),"-")/INDEX('Price List'!C:C,MATCH(A179,'Price List'!A:A,0))</f>
        <v>17.97</v>
      </c>
      <c r="E179" s="38">
        <v>0</v>
      </c>
    </row>
    <row r="180" spans="1:5" hidden="1" x14ac:dyDescent="0.25">
      <c r="A180" s="63" t="s">
        <v>619</v>
      </c>
      <c r="B180" s="103">
        <v>816332013539</v>
      </c>
      <c r="C180" s="40">
        <f>IFERROR(INDEX(EOF!G$28:G$282,MATCH(A180,EOF!A$28:A$282,0)),"-")*INDEX('Price List'!C:C,MATCH(A180,'Price List'!A:A,0))</f>
        <v>0</v>
      </c>
      <c r="D180" s="41">
        <f>IFERROR(INDEX(EOF!E$28:E$282,MATCH(A180,EOF!A$28:A$282,0)),"-")/INDEX('Price List'!C:C,MATCH(A180,'Price List'!A:A,0))</f>
        <v>17.97</v>
      </c>
      <c r="E180" s="38">
        <v>0</v>
      </c>
    </row>
    <row r="181" spans="1:5" hidden="1" x14ac:dyDescent="0.25">
      <c r="A181" s="63" t="s">
        <v>621</v>
      </c>
      <c r="B181" s="103">
        <v>816332013546</v>
      </c>
      <c r="C181" s="40">
        <f>IFERROR(INDEX(EOF!G$28:G$282,MATCH(A181,EOF!A$28:A$282,0)),"-")*INDEX('Price List'!C:C,MATCH(A181,'Price List'!A:A,0))</f>
        <v>0</v>
      </c>
      <c r="D181" s="41">
        <f>IFERROR(INDEX(EOF!E$28:E$282,MATCH(A181,EOF!A$28:A$282,0)),"-")/INDEX('Price List'!C:C,MATCH(A181,'Price List'!A:A,0))</f>
        <v>17.97</v>
      </c>
      <c r="E181" s="38">
        <v>0</v>
      </c>
    </row>
    <row r="182" spans="1:5" hidden="1" x14ac:dyDescent="0.25">
      <c r="A182" s="63" t="s">
        <v>623</v>
      </c>
      <c r="B182" s="103">
        <v>816332013553</v>
      </c>
      <c r="C182" s="40">
        <f>IFERROR(INDEX(EOF!G$28:G$282,MATCH(A182,EOF!A$28:A$282,0)),"-")*INDEX('Price List'!C:C,MATCH(A182,'Price List'!A:A,0))</f>
        <v>0</v>
      </c>
      <c r="D182" s="41">
        <f>IFERROR(INDEX(EOF!E$28:E$282,MATCH(A182,EOF!A$28:A$282,0)),"-")/INDEX('Price List'!C:C,MATCH(A182,'Price List'!A:A,0))</f>
        <v>17.97</v>
      </c>
      <c r="E182" s="38">
        <v>0</v>
      </c>
    </row>
    <row r="183" spans="1:5" hidden="1" x14ac:dyDescent="0.25">
      <c r="A183" s="72" t="s">
        <v>625</v>
      </c>
      <c r="B183" s="103">
        <v>816332013560</v>
      </c>
      <c r="C183" s="40">
        <f>IFERROR(INDEX(EOF!G$28:G$282,MATCH(A183,EOF!A$28:A$282,0)),"-")*INDEX('Price List'!C:C,MATCH(A183,'Price List'!A:A,0))</f>
        <v>0</v>
      </c>
      <c r="D183" s="41">
        <f>IFERROR(INDEX(EOF!E$28:E$282,MATCH(A183,EOF!A$28:A$282,0)),"-")/INDEX('Price List'!C:C,MATCH(A183,'Price List'!A:A,0))</f>
        <v>17.97</v>
      </c>
      <c r="E183" s="38">
        <v>0</v>
      </c>
    </row>
    <row r="184" spans="1:5" hidden="1" x14ac:dyDescent="0.25">
      <c r="A184" s="72" t="s">
        <v>627</v>
      </c>
      <c r="B184" s="103">
        <v>816332013577</v>
      </c>
      <c r="C184" s="40">
        <f>IFERROR(INDEX(EOF!G$28:G$282,MATCH(A184,EOF!A$28:A$282,0)),"-")*INDEX('Price List'!C:C,MATCH(A184,'Price List'!A:A,0))</f>
        <v>0</v>
      </c>
      <c r="D184" s="41">
        <f>IFERROR(INDEX(EOF!E$28:E$282,MATCH(A184,EOF!A$28:A$282,0)),"-")/INDEX('Price List'!C:C,MATCH(A184,'Price List'!A:A,0))</f>
        <v>17.97</v>
      </c>
      <c r="E184" s="38">
        <v>0</v>
      </c>
    </row>
    <row r="185" spans="1:5" hidden="1" x14ac:dyDescent="0.25">
      <c r="A185" s="51" t="s">
        <v>629</v>
      </c>
      <c r="B185" s="103">
        <v>816332013584</v>
      </c>
      <c r="C185" s="40">
        <f>IFERROR(INDEX(EOF!G$28:G$282,MATCH(A185,EOF!A$28:A$282,0)),"-")*INDEX('Price List'!C:C,MATCH(A185,'Price List'!A:A,0))</f>
        <v>0</v>
      </c>
      <c r="D185" s="41">
        <f>IFERROR(INDEX(EOF!E$28:E$282,MATCH(A185,EOF!A$28:A$282,0)),"-")/INDEX('Price List'!C:C,MATCH(A185,'Price List'!A:A,0))</f>
        <v>17.97</v>
      </c>
      <c r="E185" s="38">
        <v>0</v>
      </c>
    </row>
    <row r="186" spans="1:5" hidden="1" x14ac:dyDescent="0.25">
      <c r="A186" s="66" t="s">
        <v>631</v>
      </c>
      <c r="B186" s="104">
        <v>816332013591</v>
      </c>
      <c r="C186" s="40">
        <f>IFERROR(INDEX(EOF!G$28:G$282,MATCH(A186,EOF!A$28:A$282,0)),"-")*INDEX('Price List'!C:C,MATCH(A186,'Price List'!A:A,0))</f>
        <v>0</v>
      </c>
      <c r="D186" s="41">
        <f>IFERROR(INDEX(EOF!E$28:E$282,MATCH(A186,EOF!A$28:A$282,0)),"-")/INDEX('Price List'!C:C,MATCH(A186,'Price List'!A:A,0))</f>
        <v>17.97</v>
      </c>
      <c r="E186" s="38">
        <v>0</v>
      </c>
    </row>
    <row r="187" spans="1:5" hidden="1" x14ac:dyDescent="0.25">
      <c r="A187" s="66" t="s">
        <v>633</v>
      </c>
      <c r="B187" s="103">
        <v>816332013607</v>
      </c>
      <c r="C187" s="40">
        <f>IFERROR(INDEX(EOF!G$28:G$282,MATCH(A187,EOF!A$28:A$282,0)),"-")*INDEX('Price List'!C:C,MATCH(A187,'Price List'!A:A,0))</f>
        <v>0</v>
      </c>
      <c r="D187" s="41">
        <f>IFERROR(INDEX(EOF!E$28:E$282,MATCH(A187,EOF!A$28:A$282,0)),"-")/INDEX('Price List'!C:C,MATCH(A187,'Price List'!A:A,0))</f>
        <v>17.97</v>
      </c>
      <c r="E187" s="38">
        <v>0</v>
      </c>
    </row>
    <row r="188" spans="1:5" hidden="1" x14ac:dyDescent="0.25">
      <c r="A188" s="72" t="s">
        <v>635</v>
      </c>
      <c r="B188" s="103">
        <v>816332013614</v>
      </c>
      <c r="C188" s="40">
        <f>IFERROR(INDEX(EOF!G$28:G$282,MATCH(A188,EOF!A$28:A$282,0)),"-")*INDEX('Price List'!C:C,MATCH(A188,'Price List'!A:A,0))</f>
        <v>0</v>
      </c>
      <c r="D188" s="41">
        <f>IFERROR(INDEX(EOF!E$28:E$282,MATCH(A188,EOF!A$28:A$282,0)),"-")/INDEX('Price List'!C:C,MATCH(A188,'Price List'!A:A,0))</f>
        <v>17.97</v>
      </c>
      <c r="E188" s="38">
        <v>0</v>
      </c>
    </row>
    <row r="189" spans="1:5" hidden="1" x14ac:dyDescent="0.25">
      <c r="A189" s="63" t="s">
        <v>637</v>
      </c>
      <c r="B189" s="105">
        <v>816332013621</v>
      </c>
      <c r="C189" s="40">
        <f>IFERROR(INDEX(EOF!G$28:G$282,MATCH(A189,EOF!A$28:A$282,0)),"-")*INDEX('Price List'!C:C,MATCH(A189,'Price List'!A:A,0))</f>
        <v>0</v>
      </c>
      <c r="D189" s="41">
        <f>IFERROR(INDEX(EOF!E$28:E$282,MATCH(A189,EOF!A$28:A$282,0)),"-")/INDEX('Price List'!C:C,MATCH(A189,'Price List'!A:A,0))</f>
        <v>17.97</v>
      </c>
      <c r="E189" s="38">
        <v>0</v>
      </c>
    </row>
    <row r="190" spans="1:5" hidden="1" x14ac:dyDescent="0.25">
      <c r="A190" s="69" t="s">
        <v>639</v>
      </c>
      <c r="B190" s="104">
        <v>816332013638</v>
      </c>
      <c r="C190" s="40">
        <f>IFERROR(INDEX(EOF!G$28:G$282,MATCH(A190,EOF!A$28:A$282,0)),"-")*INDEX('Price List'!C:C,MATCH(A190,'Price List'!A:A,0))</f>
        <v>0</v>
      </c>
      <c r="D190" s="41">
        <f>IFERROR(INDEX(EOF!E$28:E$282,MATCH(A190,EOF!A$28:A$282,0)),"-")/INDEX('Price List'!C:C,MATCH(A190,'Price List'!A:A,0))</f>
        <v>17.97</v>
      </c>
      <c r="E190" s="38">
        <v>0</v>
      </c>
    </row>
    <row r="191" spans="1:5" hidden="1" x14ac:dyDescent="0.25">
      <c r="A191" s="69" t="s">
        <v>641</v>
      </c>
      <c r="B191" s="104">
        <v>816332013645</v>
      </c>
      <c r="C191" s="40">
        <f>IFERROR(INDEX(EOF!G$28:G$282,MATCH(A191,EOF!A$28:A$282,0)),"-")*INDEX('Price List'!C:C,MATCH(A191,'Price List'!A:A,0))</f>
        <v>0</v>
      </c>
      <c r="D191" s="41">
        <f>IFERROR(INDEX(EOF!E$28:E$282,MATCH(A191,EOF!A$28:A$282,0)),"-")/INDEX('Price List'!C:C,MATCH(A191,'Price List'!A:A,0))</f>
        <v>17.97</v>
      </c>
      <c r="E191" s="38">
        <v>0</v>
      </c>
    </row>
    <row r="192" spans="1:5" hidden="1" x14ac:dyDescent="0.25">
      <c r="A192" s="63"/>
      <c r="B192" s="105"/>
      <c r="C192" s="40"/>
      <c r="D192" s="41"/>
      <c r="E192" s="38">
        <v>0</v>
      </c>
    </row>
    <row r="193" spans="1:5" hidden="1" x14ac:dyDescent="0.25">
      <c r="A193" s="69" t="s">
        <v>644</v>
      </c>
      <c r="B193" s="104">
        <v>816332013492</v>
      </c>
      <c r="C193" s="40">
        <f>IFERROR(INDEX(EOF!G$28:G$282,MATCH(A193,EOF!A$28:A$282,0)),"-")*INDEX('Price List'!C:C,MATCH(A193,'Price List'!A:A,0))</f>
        <v>0</v>
      </c>
      <c r="D193" s="41">
        <f>IFERROR(INDEX(EOF!E$28:E$282,MATCH(A193,EOF!A$28:A$282,0)),"-")/INDEX('Price List'!C:C,MATCH(A193,'Price List'!A:A,0))</f>
        <v>14.97</v>
      </c>
      <c r="E193" s="38">
        <v>0</v>
      </c>
    </row>
    <row r="194" spans="1:5" hidden="1" x14ac:dyDescent="0.25">
      <c r="A194" s="69" t="s">
        <v>646</v>
      </c>
      <c r="B194" s="104">
        <v>816332013485</v>
      </c>
      <c r="C194" s="40">
        <f>IFERROR(INDEX(EOF!G$28:G$282,MATCH(A194,EOF!A$28:A$282,0)),"-")*INDEX('Price List'!C:C,MATCH(A194,'Price List'!A:A,0))</f>
        <v>0</v>
      </c>
      <c r="D194" s="41">
        <f>IFERROR(INDEX(EOF!E$28:E$282,MATCH(A194,EOF!A$28:A$282,0)),"-")/INDEX('Price List'!C:C,MATCH(A194,'Price List'!A:A,0))</f>
        <v>14.97</v>
      </c>
      <c r="E194" s="38">
        <v>0</v>
      </c>
    </row>
    <row r="195" spans="1:5" hidden="1" x14ac:dyDescent="0.25">
      <c r="A195" s="69" t="s">
        <v>648</v>
      </c>
      <c r="B195" s="104">
        <v>816332013478</v>
      </c>
      <c r="C195" s="40">
        <f>IFERROR(INDEX(EOF!G$28:G$282,MATCH(A195,EOF!A$28:A$282,0)),"-")*INDEX('Price List'!C:C,MATCH(A195,'Price List'!A:A,0))</f>
        <v>0</v>
      </c>
      <c r="D195" s="41">
        <f>IFERROR(INDEX(EOF!E$28:E$282,MATCH(A195,EOF!A$28:A$282,0)),"-")/INDEX('Price List'!C:C,MATCH(A195,'Price List'!A:A,0))</f>
        <v>14.97</v>
      </c>
      <c r="E195" s="38">
        <v>0</v>
      </c>
    </row>
    <row r="196" spans="1:5" hidden="1" x14ac:dyDescent="0.25">
      <c r="A196" s="69" t="s">
        <v>458</v>
      </c>
      <c r="B196" s="104" t="s">
        <v>460</v>
      </c>
      <c r="C196" s="40">
        <f>IFERROR(INDEX(EOF!G$28:G$282,MATCH(A196,EOF!A$28:A$282,0)),"-")*INDEX('Price List'!C:C,MATCH(A196,'Price List'!A:A,0))</f>
        <v>0</v>
      </c>
      <c r="D196" s="41">
        <f>IFERROR(INDEX(EOF!E$28:E$282,MATCH(A196,EOF!A$28:A$282,0)),"-")/INDEX('Price List'!C:C,MATCH(A196,'Price List'!A:A,0))</f>
        <v>11.97</v>
      </c>
      <c r="E196" s="38">
        <v>0</v>
      </c>
    </row>
    <row r="197" spans="1:5" hidden="1" x14ac:dyDescent="0.25">
      <c r="A197" s="63" t="s">
        <v>461</v>
      </c>
      <c r="B197" s="105" t="s">
        <v>463</v>
      </c>
      <c r="C197" s="40">
        <f>IFERROR(INDEX(EOF!G$28:G$282,MATCH(A197,EOF!A$28:A$282,0)),"-")*INDEX('Price List'!C:C,MATCH(A197,'Price List'!A:A,0))</f>
        <v>0</v>
      </c>
      <c r="D197" s="41">
        <f>IFERROR(INDEX(EOF!E$28:E$282,MATCH(A197,EOF!A$28:A$282,0)),"-")/INDEX('Price List'!C:C,MATCH(A197,'Price List'!A:A,0))</f>
        <v>11.97</v>
      </c>
      <c r="E197" s="38">
        <v>0</v>
      </c>
    </row>
    <row r="198" spans="1:5" hidden="1" x14ac:dyDescent="0.25">
      <c r="A198" s="63" t="s">
        <v>464</v>
      </c>
      <c r="B198" s="105" t="s">
        <v>466</v>
      </c>
      <c r="C198" s="40">
        <f>IFERROR(INDEX(EOF!G$28:G$282,MATCH(A198,EOF!A$28:A$282,0)),"-")*INDEX('Price List'!C:C,MATCH(A198,'Price List'!A:A,0))</f>
        <v>0</v>
      </c>
      <c r="D198" s="41">
        <f>IFERROR(INDEX(EOF!E$28:E$282,MATCH(A198,EOF!A$28:A$282,0)),"-")/INDEX('Price List'!C:C,MATCH(A198,'Price List'!A:A,0))</f>
        <v>11.97</v>
      </c>
      <c r="E198" s="38">
        <v>0</v>
      </c>
    </row>
    <row r="199" spans="1:5" hidden="1" x14ac:dyDescent="0.25">
      <c r="A199" s="63" t="s">
        <v>467</v>
      </c>
      <c r="B199" s="105" t="s">
        <v>469</v>
      </c>
      <c r="C199" s="40">
        <f>IFERROR(INDEX(EOF!G$28:G$282,MATCH(A199,EOF!A$28:A$282,0)),"-")*INDEX('Price List'!C:C,MATCH(A199,'Price List'!A:A,0))</f>
        <v>0</v>
      </c>
      <c r="D199" s="41">
        <f>IFERROR(INDEX(EOF!E$28:E$282,MATCH(A199,EOF!A$28:A$282,0)),"-")/INDEX('Price List'!C:C,MATCH(A199,'Price List'!A:A,0))</f>
        <v>14.97</v>
      </c>
      <c r="E199" s="38">
        <v>0</v>
      </c>
    </row>
    <row r="200" spans="1:5" hidden="1" x14ac:dyDescent="0.25">
      <c r="A200" s="63" t="s">
        <v>470</v>
      </c>
      <c r="B200" s="105" t="s">
        <v>472</v>
      </c>
      <c r="C200" s="40">
        <f>IFERROR(INDEX(EOF!G$28:G$282,MATCH(A200,EOF!A$28:A$282,0)),"-")*INDEX('Price List'!C:C,MATCH(A200,'Price List'!A:A,0))</f>
        <v>0</v>
      </c>
      <c r="D200" s="41">
        <f>IFERROR(INDEX(EOF!E$28:E$282,MATCH(A200,EOF!A$28:A$282,0)),"-")/INDEX('Price List'!C:C,MATCH(A200,'Price List'!A:A,0))</f>
        <v>14.97</v>
      </c>
      <c r="E200" s="38">
        <v>0</v>
      </c>
    </row>
    <row r="201" spans="1:5" hidden="1" x14ac:dyDescent="0.25">
      <c r="A201" s="69" t="s">
        <v>473</v>
      </c>
      <c r="B201" s="104" t="s">
        <v>475</v>
      </c>
      <c r="C201" s="40">
        <f>IFERROR(INDEX(EOF!G$28:G$282,MATCH(A201,EOF!A$28:A$282,0)),"-")*INDEX('Price List'!C:C,MATCH(A201,'Price List'!A:A,0))</f>
        <v>0</v>
      </c>
      <c r="D201" s="41">
        <f>IFERROR(INDEX(EOF!E$28:E$282,MATCH(A201,EOF!A$28:A$282,0)),"-")/INDEX('Price List'!C:C,MATCH(A201,'Price List'!A:A,0))</f>
        <v>14.97</v>
      </c>
      <c r="E201" s="38">
        <v>0</v>
      </c>
    </row>
    <row r="202" spans="1:5" hidden="1" x14ac:dyDescent="0.25">
      <c r="A202" s="69" t="s">
        <v>650</v>
      </c>
      <c r="B202" s="104">
        <v>816332013232</v>
      </c>
      <c r="C202" s="40">
        <f>IFERROR(INDEX(EOF!G$28:G$282,MATCH(A202,EOF!A$28:A$282,0)),"-")*INDEX('Price List'!C:C,MATCH(A202,'Price List'!A:A,0))</f>
        <v>0</v>
      </c>
      <c r="D202" s="41">
        <f>IFERROR(INDEX(EOF!E$28:E$282,MATCH(A202,EOF!A$28:A$282,0)),"-")/INDEX('Price List'!C:C,MATCH(A202,'Price List'!A:A,0))</f>
        <v>17.97</v>
      </c>
      <c r="E202" s="38">
        <v>0</v>
      </c>
    </row>
    <row r="203" spans="1:5" hidden="1" x14ac:dyDescent="0.25">
      <c r="A203" s="69" t="s">
        <v>652</v>
      </c>
      <c r="B203" s="104">
        <v>816332013249</v>
      </c>
      <c r="C203" s="40">
        <f>IFERROR(INDEX(EOF!G$28:G$282,MATCH(A203,EOF!A$28:A$282,0)),"-")*INDEX('Price List'!C:C,MATCH(A203,'Price List'!A:A,0))</f>
        <v>0</v>
      </c>
      <c r="D203" s="41">
        <f>IFERROR(INDEX(EOF!E$28:E$282,MATCH(A203,EOF!A$28:A$282,0)),"-")/INDEX('Price List'!C:C,MATCH(A203,'Price List'!A:A,0))</f>
        <v>17.97</v>
      </c>
      <c r="E203" s="38">
        <v>0</v>
      </c>
    </row>
    <row r="204" spans="1:5" hidden="1" x14ac:dyDescent="0.25">
      <c r="A204" s="63"/>
      <c r="B204" s="105"/>
      <c r="C204" s="40"/>
      <c r="D204" s="41"/>
      <c r="E204" s="38">
        <v>0</v>
      </c>
    </row>
    <row r="205" spans="1:5" hidden="1" x14ac:dyDescent="0.25">
      <c r="A205" s="63" t="s">
        <v>654</v>
      </c>
      <c r="B205" s="105">
        <v>816332013683</v>
      </c>
      <c r="C205" s="40">
        <f>IFERROR(INDEX(EOF!G$28:G$282,MATCH(A205,EOF!A$28:A$282,0)),"-")*INDEX('Price List'!C:C,MATCH(A205,'Price List'!A:A,0))</f>
        <v>0</v>
      </c>
      <c r="D205" s="41">
        <f>IFERROR(INDEX(EOF!E$28:E$282,MATCH(A205,EOF!A$28:A$282,0)),"-")/INDEX('Price List'!C:C,MATCH(A205,'Price List'!A:A,0))</f>
        <v>1.25</v>
      </c>
      <c r="E205" s="38">
        <v>0</v>
      </c>
    </row>
    <row r="206" spans="1:5" hidden="1" x14ac:dyDescent="0.25">
      <c r="A206" s="72" t="s">
        <v>146</v>
      </c>
      <c r="B206" s="103" t="s">
        <v>225</v>
      </c>
      <c r="C206" s="40">
        <f>IFERROR(INDEX(EOF!G$28:G$282,MATCH(A206,EOF!A$28:A$282,0)),"-")*INDEX('Price List'!C:C,MATCH(A206,'Price List'!A:A,0))</f>
        <v>0</v>
      </c>
      <c r="D206" s="41">
        <f>IFERROR(INDEX(EOF!E$28:E$282,MATCH(A206,EOF!A$28:A$282,0)),"-")/INDEX('Price List'!C:C,MATCH(A206,'Price List'!A:A,0))</f>
        <v>1.25</v>
      </c>
      <c r="E206" s="38">
        <v>0</v>
      </c>
    </row>
    <row r="207" spans="1:5" hidden="1" x14ac:dyDescent="0.25">
      <c r="A207" s="72" t="s">
        <v>422</v>
      </c>
      <c r="B207" s="103" t="s">
        <v>424</v>
      </c>
      <c r="C207" s="40">
        <f>IFERROR(INDEX(EOF!G$28:G$282,MATCH(A207,EOF!A$28:A$282,0)),"-")*INDEX('Price List'!C:C,MATCH(A207,'Price List'!A:A,0))</f>
        <v>0</v>
      </c>
      <c r="D207" s="41">
        <f>IFERROR(INDEX(EOF!E$28:E$282,MATCH(A207,EOF!A$28:A$282,0)),"-")/INDEX('Price List'!C:C,MATCH(A207,'Price List'!A:A,0))</f>
        <v>1.25</v>
      </c>
      <c r="E207" s="38">
        <v>0</v>
      </c>
    </row>
    <row r="208" spans="1:5" hidden="1" x14ac:dyDescent="0.25">
      <c r="A208" s="72" t="s">
        <v>263</v>
      </c>
      <c r="B208" s="103" t="s">
        <v>265</v>
      </c>
      <c r="C208" s="40">
        <f>IFERROR(INDEX(EOF!G$28:G$282,MATCH(A208,EOF!A$28:A$282,0)),"-")*INDEX('Price List'!C:C,MATCH(A208,'Price List'!A:A,0))</f>
        <v>0</v>
      </c>
      <c r="D208" s="41">
        <f>IFERROR(INDEX(EOF!E$28:E$282,MATCH(A208,EOF!A$28:A$282,0)),"-")/INDEX('Price List'!C:C,MATCH(A208,'Price List'!A:A,0))</f>
        <v>2</v>
      </c>
      <c r="E208" s="38">
        <v>0</v>
      </c>
    </row>
    <row r="209" spans="1:5" hidden="1" x14ac:dyDescent="0.25">
      <c r="A209" s="72" t="s">
        <v>144</v>
      </c>
      <c r="B209" s="103" t="s">
        <v>224</v>
      </c>
      <c r="C209" s="40">
        <f>IFERROR(INDEX(EOF!G$28:G$282,MATCH(A209,EOF!A$28:A$282,0)),"-")*INDEX('Price List'!C:C,MATCH(A209,'Price List'!A:A,0))</f>
        <v>0</v>
      </c>
      <c r="D209" s="41">
        <f>IFERROR(INDEX(EOF!E$28:E$282,MATCH(A209,EOF!A$28:A$282,0)),"-")/INDEX('Price List'!C:C,MATCH(A209,'Price List'!A:A,0))</f>
        <v>1.5</v>
      </c>
      <c r="E209" s="38">
        <v>0</v>
      </c>
    </row>
    <row r="210" spans="1:5" hidden="1" x14ac:dyDescent="0.25">
      <c r="A210" s="72" t="s">
        <v>425</v>
      </c>
      <c r="B210" s="103" t="s">
        <v>427</v>
      </c>
      <c r="C210" s="40">
        <f>IFERROR(INDEX(EOF!G$28:G$282,MATCH(A210,EOF!A$28:A$282,0)),"-")*INDEX('Price List'!C:C,MATCH(A210,'Price List'!A:A,0))</f>
        <v>0</v>
      </c>
      <c r="D210" s="41">
        <f>IFERROR(INDEX(EOF!E$28:E$282,MATCH(A210,EOF!A$28:A$282,0)),"-")/INDEX('Price List'!C:C,MATCH(A210,'Price List'!A:A,0))</f>
        <v>1.25</v>
      </c>
      <c r="E210" s="38">
        <v>0</v>
      </c>
    </row>
    <row r="211" spans="1:5" hidden="1" x14ac:dyDescent="0.25">
      <c r="A211" s="51" t="s">
        <v>656</v>
      </c>
      <c r="B211" s="103">
        <v>816332013669</v>
      </c>
      <c r="C211" s="40">
        <f>IFERROR(INDEX(EOF!G$28:G$282,MATCH(A211,EOF!A$28:A$282,0)),"-")*INDEX('Price List'!C:C,MATCH(A211,'Price List'!A:A,0))</f>
        <v>0</v>
      </c>
      <c r="D211" s="41">
        <f>IFERROR(INDEX(EOF!E$28:E$282,MATCH(A211,EOF!A$28:A$282,0)),"-")/INDEX('Price List'!C:C,MATCH(A211,'Price List'!A:A,0))</f>
        <v>1.25</v>
      </c>
      <c r="E211" s="38">
        <v>0</v>
      </c>
    </row>
    <row r="212" spans="1:5" hidden="1" x14ac:dyDescent="0.25">
      <c r="A212" s="51" t="s">
        <v>658</v>
      </c>
      <c r="B212" s="103">
        <v>816332013676</v>
      </c>
      <c r="C212" s="40">
        <f>IFERROR(INDEX(EOF!G$28:G$282,MATCH(A212,EOF!A$28:A$282,0)),"-")*INDEX('Price List'!C:C,MATCH(A212,'Price List'!A:A,0))</f>
        <v>0</v>
      </c>
      <c r="D212" s="41">
        <f>IFERROR(INDEX(EOF!E$28:E$282,MATCH(A212,EOF!A$28:A$282,0)),"-")/INDEX('Price List'!C:C,MATCH(A212,'Price List'!A:A,0))</f>
        <v>1.25</v>
      </c>
      <c r="E212" s="38">
        <v>0</v>
      </c>
    </row>
    <row r="213" spans="1:5" hidden="1" x14ac:dyDescent="0.25">
      <c r="A213" s="51" t="s">
        <v>428</v>
      </c>
      <c r="B213" s="103" t="s">
        <v>430</v>
      </c>
      <c r="C213" s="40">
        <f>IFERROR(INDEX(EOF!G$28:G$282,MATCH(A213,EOF!A$28:A$282,0)),"-")*INDEX('Price List'!C:C,MATCH(A213,'Price List'!A:A,0))</f>
        <v>0</v>
      </c>
      <c r="D213" s="41">
        <f>IFERROR(INDEX(EOF!E$28:E$282,MATCH(A213,EOF!A$28:A$282,0)),"-")/INDEX('Price List'!C:C,MATCH(A213,'Price List'!A:A,0))</f>
        <v>1.25</v>
      </c>
      <c r="E213" s="38">
        <v>0</v>
      </c>
    </row>
    <row r="214" spans="1:5" hidden="1" x14ac:dyDescent="0.25">
      <c r="A214" s="51" t="s">
        <v>431</v>
      </c>
      <c r="B214" s="103" t="s">
        <v>433</v>
      </c>
      <c r="C214" s="40">
        <f>IFERROR(INDEX(EOF!G$28:G$282,MATCH(A214,EOF!A$28:A$282,0)),"-")*INDEX('Price List'!C:C,MATCH(A214,'Price List'!A:A,0))</f>
        <v>0</v>
      </c>
      <c r="D214" s="41">
        <f>IFERROR(INDEX(EOF!E$28:E$282,MATCH(A214,EOF!A$28:A$282,0)),"-")/INDEX('Price List'!C:C,MATCH(A214,'Price List'!A:A,0))</f>
        <v>1.25</v>
      </c>
      <c r="E214" s="38">
        <v>0</v>
      </c>
    </row>
    <row r="215" spans="1:5" hidden="1" x14ac:dyDescent="0.25">
      <c r="A215" s="51" t="s">
        <v>325</v>
      </c>
      <c r="B215" s="103" t="s">
        <v>335</v>
      </c>
      <c r="C215" s="40">
        <f>IFERROR(INDEX(EOF!G$28:G$282,MATCH(A215,EOF!A$28:A$282,0)),"-")*INDEX('Price List'!C:C,MATCH(A215,'Price List'!A:A,0))</f>
        <v>0</v>
      </c>
      <c r="D215" s="41">
        <f>IFERROR(INDEX(EOF!E$28:E$282,MATCH(A215,EOF!A$28:A$282,0)),"-")/INDEX('Price List'!C:C,MATCH(A215,'Price List'!A:A,0))</f>
        <v>3</v>
      </c>
      <c r="E215" s="38">
        <v>0</v>
      </c>
    </row>
    <row r="216" spans="1:5" hidden="1" x14ac:dyDescent="0.25">
      <c r="A216" s="51" t="s">
        <v>327</v>
      </c>
      <c r="B216" s="103" t="s">
        <v>336</v>
      </c>
      <c r="C216" s="40">
        <f>IFERROR(INDEX(EOF!G$28:G$282,MATCH(A216,EOF!A$28:A$282,0)),"-")*INDEX('Price List'!C:C,MATCH(A216,'Price List'!A:A,0))</f>
        <v>0</v>
      </c>
      <c r="D216" s="41">
        <f>IFERROR(INDEX(EOF!E$28:E$282,MATCH(A216,EOF!A$28:A$282,0)),"-")/INDEX('Price List'!C:C,MATCH(A216,'Price List'!A:A,0))</f>
        <v>2.5</v>
      </c>
      <c r="E216" s="38">
        <v>0</v>
      </c>
    </row>
    <row r="217" spans="1:5" hidden="1" x14ac:dyDescent="0.25">
      <c r="A217" s="51" t="s">
        <v>437</v>
      </c>
      <c r="B217" s="103" t="s">
        <v>439</v>
      </c>
      <c r="C217" s="40">
        <f>IFERROR(INDEX(EOF!G$28:G$282,MATCH(A217,EOF!A$28:A$282,0)),"-")*INDEX('Price List'!C:C,MATCH(A217,'Price List'!A:A,0))</f>
        <v>0</v>
      </c>
      <c r="D217" s="41">
        <f>IFERROR(INDEX(EOF!E$28:E$282,MATCH(A217,EOF!A$28:A$282,0)),"-")/INDEX('Price List'!C:C,MATCH(A217,'Price List'!A:A,0))</f>
        <v>3</v>
      </c>
      <c r="E217" s="38">
        <v>0</v>
      </c>
    </row>
    <row r="218" spans="1:5" hidden="1" x14ac:dyDescent="0.25">
      <c r="A218" s="51" t="s">
        <v>434</v>
      </c>
      <c r="B218" s="103" t="s">
        <v>436</v>
      </c>
      <c r="C218" s="40">
        <f>IFERROR(INDEX(EOF!G$28:G$282,MATCH(A218,EOF!A$28:A$282,0)),"-")*INDEX('Price List'!C:C,MATCH(A218,'Price List'!A:A,0))</f>
        <v>0</v>
      </c>
      <c r="D218" s="41">
        <f>IFERROR(INDEX(EOF!E$28:E$282,MATCH(A218,EOF!A$28:A$282,0)),"-")/INDEX('Price List'!C:C,MATCH(A218,'Price List'!A:A,0))</f>
        <v>2.5</v>
      </c>
      <c r="E218" s="38">
        <v>0</v>
      </c>
    </row>
    <row r="219" spans="1:5" hidden="1" x14ac:dyDescent="0.25">
      <c r="A219" s="51" t="s">
        <v>440</v>
      </c>
      <c r="B219" s="103" t="s">
        <v>442</v>
      </c>
      <c r="C219" s="40">
        <f>IFERROR(INDEX(EOF!G$28:G$282,MATCH(A219,EOF!A$28:A$282,0)),"-")*INDEX('Price List'!C:C,MATCH(A219,'Price List'!A:A,0))</f>
        <v>0</v>
      </c>
      <c r="D219" s="41">
        <f>IFERROR(INDEX(EOF!E$28:E$282,MATCH(A219,EOF!A$28:A$282,0)),"-")/INDEX('Price List'!C:C,MATCH(A219,'Price List'!A:A,0))</f>
        <v>2.5</v>
      </c>
      <c r="E219" s="38">
        <v>0</v>
      </c>
    </row>
    <row r="220" spans="1:5" hidden="1" x14ac:dyDescent="0.25">
      <c r="A220" s="51" t="s">
        <v>443</v>
      </c>
      <c r="B220" s="103" t="s">
        <v>445</v>
      </c>
      <c r="C220" s="40">
        <f>IFERROR(INDEX(EOF!G$28:G$282,MATCH(A220,EOF!A$28:A$282,0)),"-")*INDEX('Price List'!C:C,MATCH(A220,'Price List'!A:A,0))</f>
        <v>0</v>
      </c>
      <c r="D220" s="41">
        <f>IFERROR(INDEX(EOF!E$28:E$282,MATCH(A220,EOF!A$28:A$282,0)),"-")/INDEX('Price List'!C:C,MATCH(A220,'Price List'!A:A,0))</f>
        <v>2.5</v>
      </c>
      <c r="E220" s="38">
        <v>0</v>
      </c>
    </row>
    <row r="221" spans="1:5" hidden="1" x14ac:dyDescent="0.25">
      <c r="A221" s="51" t="s">
        <v>329</v>
      </c>
      <c r="B221" s="103" t="s">
        <v>337</v>
      </c>
      <c r="C221" s="40">
        <f>IFERROR(INDEX(EOF!G$28:G$282,MATCH(A221,EOF!A$28:A$282,0)),"-")*INDEX('Price List'!C:C,MATCH(A221,'Price List'!A:A,0))</f>
        <v>0</v>
      </c>
      <c r="D221" s="41">
        <f>IFERROR(INDEX(EOF!E$28:E$282,MATCH(A221,EOF!A$28:A$282,0)),"-")/INDEX('Price List'!C:C,MATCH(A221,'Price List'!A:A,0))</f>
        <v>3</v>
      </c>
      <c r="E221" s="38">
        <v>0</v>
      </c>
    </row>
    <row r="222" spans="1:5" hidden="1" x14ac:dyDescent="0.25">
      <c r="A222" s="51" t="s">
        <v>331</v>
      </c>
      <c r="B222" s="103" t="s">
        <v>338</v>
      </c>
      <c r="C222" s="40">
        <f>IFERROR(INDEX(EOF!G$28:G$282,MATCH(A222,EOF!A$28:A$282,0)),"-")*INDEX('Price List'!C:C,MATCH(A222,'Price List'!A:A,0))</f>
        <v>0</v>
      </c>
      <c r="D222" s="41">
        <f>IFERROR(INDEX(EOF!E$28:E$282,MATCH(A222,EOF!A$28:A$282,0)),"-")/INDEX('Price List'!C:C,MATCH(A222,'Price List'!A:A,0))</f>
        <v>2.5</v>
      </c>
      <c r="E222" s="38">
        <v>0</v>
      </c>
    </row>
    <row r="223" spans="1:5" hidden="1" x14ac:dyDescent="0.25">
      <c r="A223" s="51" t="s">
        <v>446</v>
      </c>
      <c r="B223" s="103" t="s">
        <v>448</v>
      </c>
      <c r="C223" s="40">
        <f>IFERROR(INDEX(EOF!G$28:G$282,MATCH(A223,EOF!A$28:A$282,0)),"-")*INDEX('Price List'!C:C,MATCH(A223,'Price List'!A:A,0))</f>
        <v>0</v>
      </c>
      <c r="D223" s="41">
        <f>IFERROR(INDEX(EOF!E$28:E$282,MATCH(A223,EOF!A$28:A$282,0)),"-")/INDEX('Price List'!C:C,MATCH(A223,'Price List'!A:A,0))</f>
        <v>2.5</v>
      </c>
      <c r="E223" s="38">
        <v>0</v>
      </c>
    </row>
    <row r="224" spans="1:5" hidden="1" x14ac:dyDescent="0.25">
      <c r="A224" s="51" t="s">
        <v>333</v>
      </c>
      <c r="B224" s="103" t="s">
        <v>339</v>
      </c>
      <c r="C224" s="40">
        <f>IFERROR(INDEX(EOF!G$28:G$282,MATCH(A224,EOF!A$28:A$282,0)),"-")*INDEX('Price List'!C:C,MATCH(A224,'Price List'!A:A,0))</f>
        <v>0</v>
      </c>
      <c r="D224" s="41">
        <f>IFERROR(INDEX(EOF!E$28:E$282,MATCH(A224,EOF!A$28:A$282,0)),"-")/INDEX('Price List'!C:C,MATCH(A224,'Price List'!A:A,0))</f>
        <v>2.5</v>
      </c>
      <c r="E224" s="38">
        <v>0</v>
      </c>
    </row>
    <row r="225" spans="1:5" hidden="1" x14ac:dyDescent="0.25">
      <c r="A225" s="51" t="s">
        <v>449</v>
      </c>
      <c r="B225" s="103" t="s">
        <v>451</v>
      </c>
      <c r="C225" s="40">
        <f>IFERROR(INDEX(EOF!G$28:G$282,MATCH(A225,EOF!A$28:A$282,0)),"-")*INDEX('Price List'!C:C,MATCH(A225,'Price List'!A:A,0))</f>
        <v>0</v>
      </c>
      <c r="D225" s="41">
        <f>IFERROR(INDEX(EOF!E$28:E$282,MATCH(A225,EOF!A$28:A$282,0)),"-")/INDEX('Price List'!C:C,MATCH(A225,'Price List'!A:A,0))</f>
        <v>2.5</v>
      </c>
      <c r="E225" s="38">
        <v>0</v>
      </c>
    </row>
    <row r="226" spans="1:5" hidden="1" x14ac:dyDescent="0.25">
      <c r="A226" s="51" t="s">
        <v>452</v>
      </c>
      <c r="B226" s="103" t="s">
        <v>454</v>
      </c>
      <c r="C226" s="40">
        <f>IFERROR(INDEX(EOF!G$28:G$282,MATCH(A226,EOF!A$28:A$282,0)),"-")*INDEX('Price List'!C:C,MATCH(A226,'Price List'!A:A,0))</f>
        <v>0</v>
      </c>
      <c r="D226" s="41">
        <f>IFERROR(INDEX(EOF!E$28:E$282,MATCH(A226,EOF!A$28:A$282,0)),"-")/INDEX('Price List'!C:C,MATCH(A226,'Price List'!A:A,0))</f>
        <v>2.5</v>
      </c>
      <c r="E226" s="38">
        <v>0</v>
      </c>
    </row>
    <row r="227" spans="1:5" hidden="1" x14ac:dyDescent="0.25">
      <c r="A227" s="51" t="s">
        <v>455</v>
      </c>
      <c r="B227" s="103" t="s">
        <v>457</v>
      </c>
      <c r="C227" s="40">
        <f>IFERROR(INDEX(EOF!G$28:G$282,MATCH(A227,EOF!A$28:A$282,0)),"-")*INDEX('Price List'!C:C,MATCH(A227,'Price List'!A:A,0))</f>
        <v>0</v>
      </c>
      <c r="D227" s="41">
        <f>IFERROR(INDEX(EOF!E$28:E$282,MATCH(A227,EOF!A$28:A$282,0)),"-")/INDEX('Price List'!C:C,MATCH(A227,'Price List'!A:A,0))</f>
        <v>2.5</v>
      </c>
      <c r="E227" s="38">
        <v>0</v>
      </c>
    </row>
    <row r="228" spans="1:5" hidden="1" x14ac:dyDescent="0.25">
      <c r="A228" s="51" t="s">
        <v>660</v>
      </c>
      <c r="B228" s="103">
        <v>816332013690</v>
      </c>
      <c r="C228" s="40">
        <f>IFERROR(INDEX(EOF!G$28:G$282,MATCH(A228,EOF!A$28:A$282,0)),"-")*INDEX('Price List'!C:C,MATCH(A228,'Price List'!A:A,0))</f>
        <v>0</v>
      </c>
      <c r="D228" s="41">
        <f>IFERROR(INDEX(EOF!E$28:E$282,MATCH(A228,EOF!A$28:A$282,0)),"-")/INDEX('Price List'!C:C,MATCH(A228,'Price List'!A:A,0))</f>
        <v>2.5</v>
      </c>
      <c r="E228" s="38">
        <v>0</v>
      </c>
    </row>
    <row r="229" spans="1:5" hidden="1" x14ac:dyDescent="0.25">
      <c r="A229" s="51" t="s">
        <v>266</v>
      </c>
      <c r="B229" s="103" t="s">
        <v>268</v>
      </c>
      <c r="C229" s="40">
        <f>IFERROR(INDEX(EOF!G$28:G$282,MATCH(A229,EOF!A$28:A$282,0)),"-")*INDEX('Price List'!C:C,MATCH(A229,'Price List'!A:A,0))</f>
        <v>0</v>
      </c>
      <c r="D229" s="41">
        <f>IFERROR(INDEX(EOF!E$28:E$282,MATCH(A229,EOF!A$28:A$282,0)),"-")/INDEX('Price List'!C:C,MATCH(A229,'Price List'!A:A,0))</f>
        <v>9.98</v>
      </c>
      <c r="E229" s="38">
        <v>0</v>
      </c>
    </row>
    <row r="230" spans="1:5" hidden="1" x14ac:dyDescent="0.25">
      <c r="A230" s="51" t="s">
        <v>269</v>
      </c>
      <c r="B230" s="103" t="s">
        <v>271</v>
      </c>
      <c r="C230" s="40">
        <f>IFERROR(INDEX(EOF!G$28:G$282,MATCH(A230,EOF!A$28:A$282,0)),"-")*INDEX('Price List'!C:C,MATCH(A230,'Price List'!A:A,0))</f>
        <v>0</v>
      </c>
      <c r="D230" s="41">
        <f>IFERROR(INDEX(EOF!E$28:E$282,MATCH(A230,EOF!A$28:A$282,0)),"-")/INDEX('Price List'!C:C,MATCH(A230,'Price List'!A:A,0))</f>
        <v>9.98</v>
      </c>
      <c r="E230" s="38">
        <v>0</v>
      </c>
    </row>
    <row r="231" spans="1:5" hidden="1" x14ac:dyDescent="0.25">
      <c r="A231" s="51"/>
      <c r="B231" s="103"/>
      <c r="C231" s="40"/>
      <c r="D231" s="41"/>
      <c r="E231" s="38">
        <v>0</v>
      </c>
    </row>
    <row r="232" spans="1:5" hidden="1" x14ac:dyDescent="0.25">
      <c r="A232" s="51" t="s">
        <v>343</v>
      </c>
      <c r="B232" s="103" t="s">
        <v>345</v>
      </c>
      <c r="C232" s="40">
        <f>IFERROR(INDEX(EOF!G$28:G$282,MATCH(A232,EOF!A$28:A$282,0)),"-")*INDEX('Price List'!C:C,MATCH(A232,'Price List'!A:A,0))</f>
        <v>0</v>
      </c>
      <c r="D232" s="41">
        <f>IFERROR(INDEX(EOF!E$28:E$282,MATCH(A232,EOF!A$28:A$282,0)),"-")/INDEX('Price List'!C:C,MATCH(A232,'Price List'!A:A,0))</f>
        <v>5</v>
      </c>
      <c r="E232" s="38">
        <v>0</v>
      </c>
    </row>
    <row r="233" spans="1:5" hidden="1" x14ac:dyDescent="0.25">
      <c r="A233" s="51" t="s">
        <v>152</v>
      </c>
      <c r="B233" s="103" t="s">
        <v>229</v>
      </c>
      <c r="C233" s="40">
        <f>IFERROR(INDEX(EOF!G$28:G$282,MATCH(A233,EOF!A$28:A$282,0)),"-")*INDEX('Price List'!C:C,MATCH(A233,'Price List'!A:A,0))</f>
        <v>0</v>
      </c>
      <c r="D233" s="41">
        <f>IFERROR(INDEX(EOF!E$28:E$282,MATCH(A233,EOF!A$28:A$282,0)),"-")/INDEX('Price List'!C:C,MATCH(A233,'Price List'!A:A,0))</f>
        <v>6</v>
      </c>
      <c r="E233" s="38">
        <v>0</v>
      </c>
    </row>
    <row r="234" spans="1:5" hidden="1" x14ac:dyDescent="0.25">
      <c r="A234" s="51" t="s">
        <v>662</v>
      </c>
      <c r="B234" s="103">
        <v>816332011740</v>
      </c>
      <c r="C234" s="40">
        <f>IFERROR(INDEX(EOF!G$28:G$282,MATCH(A234,EOF!A$28:A$282,0)),"-")*INDEX('Price List'!C:C,MATCH(A234,'Price List'!A:A,0))</f>
        <v>0</v>
      </c>
      <c r="D234" s="41">
        <f>IFERROR(INDEX(EOF!E$28:E$282,MATCH(A234,EOF!A$28:A$282,0)),"-")/INDEX('Price List'!C:C,MATCH(A234,'Price List'!A:A,0))</f>
        <v>2.97</v>
      </c>
      <c r="E234" s="38">
        <v>0</v>
      </c>
    </row>
    <row r="235" spans="1:5" hidden="1" x14ac:dyDescent="0.25">
      <c r="A235" s="51" t="s">
        <v>154</v>
      </c>
      <c r="B235" s="103" t="s">
        <v>230</v>
      </c>
      <c r="C235" s="40">
        <f>IFERROR(INDEX(EOF!G$28:G$282,MATCH(A235,EOF!A$28:A$282,0)),"-")*INDEX('Price List'!C:C,MATCH(A235,'Price List'!A:A,0))</f>
        <v>0</v>
      </c>
      <c r="D235" s="41">
        <f>IFERROR(INDEX(EOF!E$28:E$282,MATCH(A235,EOF!A$28:A$282,0)),"-")/INDEX('Price List'!C:C,MATCH(A235,'Price List'!A:A,0))</f>
        <v>6</v>
      </c>
      <c r="E235" s="38">
        <v>0</v>
      </c>
    </row>
    <row r="236" spans="1:5" hidden="1" x14ac:dyDescent="0.25">
      <c r="A236" s="51" t="s">
        <v>664</v>
      </c>
      <c r="B236" s="103">
        <v>816332012716</v>
      </c>
      <c r="C236" s="40">
        <f>IFERROR(INDEX(EOF!G$28:G$282,MATCH(A236,EOF!A$28:A$282,0)),"-")*INDEX('Price List'!C:C,MATCH(A236,'Price List'!A:A,0))</f>
        <v>0</v>
      </c>
      <c r="D236" s="41">
        <f>IFERROR(INDEX(EOF!E$28:E$282,MATCH(A236,EOF!A$28:A$282,0)),"-")/INDEX('Price List'!C:C,MATCH(A236,'Price List'!A:A,0))</f>
        <v>2.97</v>
      </c>
      <c r="E236" s="38">
        <v>0</v>
      </c>
    </row>
    <row r="237" spans="1:5" hidden="1" x14ac:dyDescent="0.25">
      <c r="A237" s="51" t="s">
        <v>156</v>
      </c>
      <c r="B237" s="103" t="s">
        <v>231</v>
      </c>
      <c r="C237" s="40">
        <f>IFERROR(INDEX(EOF!G$28:G$282,MATCH(A237,EOF!A$28:A$282,0)),"-")*INDEX('Price List'!C:C,MATCH(A237,'Price List'!A:A,0))</f>
        <v>0</v>
      </c>
      <c r="D237" s="41">
        <f>IFERROR(INDEX(EOF!E$28:E$282,MATCH(A237,EOF!A$28:A$282,0)),"-")/INDEX('Price List'!C:C,MATCH(A237,'Price List'!A:A,0))</f>
        <v>8.4</v>
      </c>
      <c r="E237" s="38">
        <v>0</v>
      </c>
    </row>
    <row r="238" spans="1:5" hidden="1" x14ac:dyDescent="0.25">
      <c r="A238" s="51" t="s">
        <v>164</v>
      </c>
      <c r="B238" s="103" t="s">
        <v>235</v>
      </c>
      <c r="C238" s="40">
        <f>IFERROR(INDEX(EOF!G$28:G$282,MATCH(A238,EOF!A$28:A$282,0)),"-")*INDEX('Price List'!C:C,MATCH(A238,'Price List'!A:A,0))</f>
        <v>0</v>
      </c>
      <c r="D238" s="41">
        <f>IFERROR(INDEX(EOF!E$28:E$282,MATCH(A238,EOF!A$28:A$282,0)),"-")/INDEX('Price List'!C:C,MATCH(A238,'Price List'!A:A,0))</f>
        <v>4.2</v>
      </c>
      <c r="E238" s="38">
        <v>0</v>
      </c>
    </row>
    <row r="239" spans="1:5" hidden="1" x14ac:dyDescent="0.25">
      <c r="A239" s="51" t="s">
        <v>166</v>
      </c>
      <c r="B239" s="103" t="s">
        <v>236</v>
      </c>
      <c r="C239" s="40">
        <f>IFERROR(INDEX(EOF!G$28:G$282,MATCH(A239,EOF!A$28:A$282,0)),"-")*INDEX('Price List'!C:C,MATCH(A239,'Price List'!A:A,0))</f>
        <v>0</v>
      </c>
      <c r="D239" s="41">
        <f>IFERROR(INDEX(EOF!E$28:E$282,MATCH(A239,EOF!A$28:A$282,0)),"-")/INDEX('Price List'!C:C,MATCH(A239,'Price List'!A:A,0))</f>
        <v>3</v>
      </c>
      <c r="E239" s="38">
        <v>0</v>
      </c>
    </row>
    <row r="240" spans="1:5" hidden="1" x14ac:dyDescent="0.25">
      <c r="A240" s="55" t="s">
        <v>168</v>
      </c>
      <c r="B240" s="103" t="s">
        <v>237</v>
      </c>
      <c r="C240" s="40">
        <f>IFERROR(INDEX(EOF!G$28:G$282,MATCH(A240,EOF!A$28:A$282,0)),"-")*INDEX('Price List'!C:C,MATCH(A240,'Price List'!A:A,0))</f>
        <v>0</v>
      </c>
      <c r="D240" s="41">
        <f>IFERROR(INDEX(EOF!E$28:E$282,MATCH(A240,EOF!A$28:A$282,0)),"-")/INDEX('Price List'!C:C,MATCH(A240,'Price List'!A:A,0))</f>
        <v>6</v>
      </c>
      <c r="E240" s="38">
        <v>0</v>
      </c>
    </row>
    <row r="241" spans="1:5" hidden="1" x14ac:dyDescent="0.25">
      <c r="A241" s="51" t="s">
        <v>170</v>
      </c>
      <c r="B241" s="103" t="s">
        <v>238</v>
      </c>
      <c r="C241" s="40">
        <f>IFERROR(INDEX(EOF!G$28:G$282,MATCH(A241,EOF!A$28:A$282,0)),"-")*INDEX('Price List'!C:C,MATCH(A241,'Price List'!A:A,0))</f>
        <v>0</v>
      </c>
      <c r="D241" s="41">
        <f>IFERROR(INDEX(EOF!E$28:E$282,MATCH(A241,EOF!A$28:A$282,0)),"-")/INDEX('Price List'!C:C,MATCH(A241,'Price List'!A:A,0))</f>
        <v>6</v>
      </c>
      <c r="E241" s="38">
        <v>0</v>
      </c>
    </row>
    <row r="242" spans="1:5" hidden="1" x14ac:dyDescent="0.25">
      <c r="A242" s="51" t="s">
        <v>172</v>
      </c>
      <c r="B242" s="103" t="s">
        <v>239</v>
      </c>
      <c r="C242" s="40">
        <f>IFERROR(INDEX(EOF!G$28:G$282,MATCH(A242,EOF!A$28:A$282,0)),"-")*INDEX('Price List'!C:C,MATCH(A242,'Price List'!A:A,0))</f>
        <v>0</v>
      </c>
      <c r="D242" s="41">
        <f>IFERROR(INDEX(EOF!E$28:E$282,MATCH(A242,EOF!A$28:A$282,0)),"-")/INDEX('Price List'!C:C,MATCH(A242,'Price List'!A:A,0))</f>
        <v>8.4</v>
      </c>
      <c r="E242" s="38">
        <v>0</v>
      </c>
    </row>
    <row r="243" spans="1:5" hidden="1" x14ac:dyDescent="0.25">
      <c r="A243" s="51" t="s">
        <v>174</v>
      </c>
      <c r="B243" s="103" t="s">
        <v>240</v>
      </c>
      <c r="C243" s="40">
        <f>IFERROR(INDEX(EOF!G$28:G$282,MATCH(A243,EOF!A$28:A$282,0)),"-")*INDEX('Price List'!C:C,MATCH(A243,'Price List'!A:A,0))</f>
        <v>0</v>
      </c>
      <c r="D243" s="41">
        <f>IFERROR(INDEX(EOF!E$28:E$282,MATCH(A243,EOF!A$28:A$282,0)),"-")/INDEX('Price List'!C:C,MATCH(A243,'Price List'!A:A,0))</f>
        <v>8.4</v>
      </c>
      <c r="E243" s="38">
        <v>0</v>
      </c>
    </row>
    <row r="244" spans="1:5" hidden="1" x14ac:dyDescent="0.25">
      <c r="A244" s="51" t="s">
        <v>170</v>
      </c>
      <c r="B244" s="103" t="s">
        <v>238</v>
      </c>
      <c r="C244" s="40">
        <f>IFERROR(INDEX(EOF!G$28:G$282,MATCH(A244,EOF!A$28:A$282,0)),"-")*INDEX('Price List'!C:C,MATCH(A244,'Price List'!A:A,0))</f>
        <v>0</v>
      </c>
      <c r="D244" s="41">
        <f>IFERROR(INDEX(EOF!E$28:E$282,MATCH(A244,EOF!A$28:A$282,0)),"-")/INDEX('Price List'!C:C,MATCH(A244,'Price List'!A:A,0))</f>
        <v>6</v>
      </c>
      <c r="E244" s="38">
        <v>0</v>
      </c>
    </row>
    <row r="245" spans="1:5" hidden="1" x14ac:dyDescent="0.25">
      <c r="A245" s="51" t="s">
        <v>172</v>
      </c>
      <c r="B245" s="103" t="s">
        <v>239</v>
      </c>
      <c r="C245" s="40">
        <f>IFERROR(INDEX(EOF!G$28:G$282,MATCH(A245,EOF!A$28:A$282,0)),"-")*INDEX('Price List'!C:C,MATCH(A245,'Price List'!A:A,0))</f>
        <v>0</v>
      </c>
      <c r="D245" s="41">
        <f>IFERROR(INDEX(EOF!E$28:E$282,MATCH(A245,EOF!A$28:A$282,0)),"-")/INDEX('Price List'!C:C,MATCH(A245,'Price List'!A:A,0))</f>
        <v>8.4</v>
      </c>
      <c r="E245" s="38">
        <v>0</v>
      </c>
    </row>
    <row r="246" spans="1:5" hidden="1" x14ac:dyDescent="0.25">
      <c r="A246" s="51" t="s">
        <v>174</v>
      </c>
      <c r="B246" s="103" t="s">
        <v>240</v>
      </c>
      <c r="C246" s="40">
        <f>IFERROR(INDEX(EOF!G$28:G$282,MATCH(A246,EOF!A$28:A$282,0)),"-")*INDEX('Price List'!C:C,MATCH(A246,'Price List'!A:A,0))</f>
        <v>0</v>
      </c>
      <c r="D246" s="41">
        <f>IFERROR(INDEX(EOF!E$28:E$282,MATCH(A246,EOF!A$28:A$282,0)),"-")/INDEX('Price List'!C:C,MATCH(A246,'Price List'!A:A,0))</f>
        <v>8.4</v>
      </c>
      <c r="E246" s="38">
        <v>0</v>
      </c>
    </row>
    <row r="247" spans="1:5" hidden="1" x14ac:dyDescent="0.25">
      <c r="A247" s="51" t="s">
        <v>158</v>
      </c>
      <c r="B247" s="103" t="s">
        <v>232</v>
      </c>
      <c r="C247" s="40">
        <f>IFERROR(INDEX(EOF!G$28:G$282,MATCH(A247,EOF!A$28:A$282,0)),"-")*INDEX('Price List'!C:C,MATCH(A247,'Price List'!A:A,0))</f>
        <v>0</v>
      </c>
      <c r="D247" s="41">
        <f>IFERROR(INDEX(EOF!E$28:E$282,MATCH(A247,EOF!A$28:A$282,0)),"-")/INDEX('Price List'!C:C,MATCH(A247,'Price List'!A:A,0))</f>
        <v>9.6</v>
      </c>
      <c r="E247" s="38">
        <v>0</v>
      </c>
    </row>
    <row r="248" spans="1:5" hidden="1" x14ac:dyDescent="0.25">
      <c r="A248" s="51" t="s">
        <v>160</v>
      </c>
      <c r="B248" s="103" t="s">
        <v>233</v>
      </c>
      <c r="C248" s="40">
        <f>IFERROR(INDEX(EOF!G$28:G$282,MATCH(A248,EOF!A$28:A$282,0)),"-")*INDEX('Price List'!C:C,MATCH(A248,'Price List'!A:A,0))</f>
        <v>0</v>
      </c>
      <c r="D248" s="41">
        <f>IFERROR(INDEX(EOF!E$28:E$282,MATCH(A248,EOF!A$28:A$282,0)),"-")/INDEX('Price List'!C:C,MATCH(A248,'Price List'!A:A,0))</f>
        <v>4.2</v>
      </c>
      <c r="E248" s="38">
        <v>0</v>
      </c>
    </row>
    <row r="249" spans="1:5" hidden="1" x14ac:dyDescent="0.25">
      <c r="A249" s="51" t="s">
        <v>162</v>
      </c>
      <c r="B249" s="103" t="s">
        <v>234</v>
      </c>
      <c r="C249" s="40">
        <f>IFERROR(INDEX(EOF!G$28:G$282,MATCH(A249,EOF!A$28:A$282,0)),"-")*INDEX('Price List'!C:C,MATCH(A249,'Price List'!A:A,0))</f>
        <v>0</v>
      </c>
      <c r="D249" s="41">
        <f>IFERROR(INDEX(EOF!E$28:E$282,MATCH(A249,EOF!A$28:A$282,0)),"-")/INDEX('Price List'!C:C,MATCH(A249,'Price List'!A:A,0))</f>
        <v>6</v>
      </c>
      <c r="E249" s="38">
        <v>0</v>
      </c>
    </row>
    <row r="250" spans="1:5" hidden="1" x14ac:dyDescent="0.25">
      <c r="A250" s="51" t="s">
        <v>164</v>
      </c>
      <c r="B250" s="103" t="s">
        <v>235</v>
      </c>
      <c r="C250" s="40">
        <f>IFERROR(INDEX(EOF!G$28:G$282,MATCH(A250,EOF!A$28:A$282,0)),"-")*INDEX('Price List'!C:C,MATCH(A250,'Price List'!A:A,0))</f>
        <v>0</v>
      </c>
      <c r="D250" s="41">
        <f>IFERROR(INDEX(EOF!E$28:E$282,MATCH(A250,EOF!A$28:A$282,0)),"-")/INDEX('Price List'!C:C,MATCH(A250,'Price List'!A:A,0))</f>
        <v>4.2</v>
      </c>
      <c r="E250" s="38">
        <v>0</v>
      </c>
    </row>
    <row r="251" spans="1:5" hidden="1" x14ac:dyDescent="0.25">
      <c r="A251" s="51" t="s">
        <v>166</v>
      </c>
      <c r="B251" s="103" t="s">
        <v>236</v>
      </c>
      <c r="C251" s="40">
        <f>IFERROR(INDEX(EOF!G$28:G$282,MATCH(A251,EOF!A$28:A$282,0)),"-")*INDEX('Price List'!C:C,MATCH(A251,'Price List'!A:A,0))</f>
        <v>0</v>
      </c>
      <c r="D251" s="41">
        <f>IFERROR(INDEX(EOF!E$28:E$282,MATCH(A251,EOF!A$28:A$282,0)),"-")/INDEX('Price List'!C:C,MATCH(A251,'Price List'!A:A,0))</f>
        <v>3</v>
      </c>
      <c r="E251" s="38">
        <v>0</v>
      </c>
    </row>
    <row r="252" spans="1:5" hidden="1" x14ac:dyDescent="0.25">
      <c r="A252" s="51" t="s">
        <v>168</v>
      </c>
      <c r="B252" s="103" t="s">
        <v>237</v>
      </c>
      <c r="C252" s="40">
        <f>IFERROR(INDEX(EOF!G$28:G$282,MATCH(A252,EOF!A$28:A$282,0)),"-")*INDEX('Price List'!C:C,MATCH(A252,'Price List'!A:A,0))</f>
        <v>0</v>
      </c>
      <c r="D252" s="41">
        <f>IFERROR(INDEX(EOF!E$28:E$282,MATCH(A252,EOF!A$28:A$282,0)),"-")/INDEX('Price List'!C:C,MATCH(A252,'Price List'!A:A,0))</f>
        <v>6</v>
      </c>
      <c r="E252" s="38">
        <v>0</v>
      </c>
    </row>
    <row r="253" spans="1:5" hidden="1" x14ac:dyDescent="0.25">
      <c r="A253" s="51" t="s">
        <v>170</v>
      </c>
      <c r="B253" s="103" t="s">
        <v>238</v>
      </c>
      <c r="C253" s="40">
        <f>IFERROR(INDEX(EOF!G$28:G$282,MATCH(A253,EOF!A$28:A$282,0)),"-")*INDEX('Price List'!C:C,MATCH(A253,'Price List'!A:A,0))</f>
        <v>0</v>
      </c>
      <c r="D253" s="41">
        <f>IFERROR(INDEX(EOF!E$28:E$282,MATCH(A253,EOF!A$28:A$282,0)),"-")/INDEX('Price List'!C:C,MATCH(A253,'Price List'!A:A,0))</f>
        <v>6</v>
      </c>
      <c r="E253" s="38">
        <v>0</v>
      </c>
    </row>
    <row r="254" spans="1:5" hidden="1" x14ac:dyDescent="0.25">
      <c r="A254" s="51" t="s">
        <v>172</v>
      </c>
      <c r="B254" s="103" t="s">
        <v>239</v>
      </c>
      <c r="C254" s="40">
        <f>IFERROR(INDEX(EOF!G$28:G$282,MATCH(A254,EOF!A$28:A$282,0)),"-")*INDEX('Price List'!C:C,MATCH(A254,'Price List'!A:A,0))</f>
        <v>0</v>
      </c>
      <c r="D254" s="41">
        <f>IFERROR(INDEX(EOF!E$28:E$282,MATCH(A254,EOF!A$28:A$282,0)),"-")/INDEX('Price List'!C:C,MATCH(A254,'Price List'!A:A,0))</f>
        <v>8.4</v>
      </c>
      <c r="E254" s="38">
        <v>0</v>
      </c>
    </row>
    <row r="255" spans="1:5" hidden="1" x14ac:dyDescent="0.25">
      <c r="A255" s="51" t="s">
        <v>174</v>
      </c>
      <c r="B255" s="103" t="s">
        <v>240</v>
      </c>
      <c r="C255" s="40">
        <f>IFERROR(INDEX(EOF!G$28:G$282,MATCH(A255,EOF!A$28:A$282,0)),"-")*INDEX('Price List'!C:C,MATCH(A255,'Price List'!A:A,0))</f>
        <v>0</v>
      </c>
      <c r="D255" s="41">
        <f>IFERROR(INDEX(EOF!E$28:E$282,MATCH(A255,EOF!A$28:A$282,0)),"-")/INDEX('Price List'!C:C,MATCH(A255,'Price List'!A:A,0))</f>
        <v>8.4</v>
      </c>
      <c r="E255" s="38">
        <v>0</v>
      </c>
    </row>
    <row r="256" spans="1:5" hidden="1" x14ac:dyDescent="0.25">
      <c r="A256" s="51" t="s">
        <v>176</v>
      </c>
      <c r="B256" s="103" t="s">
        <v>241</v>
      </c>
      <c r="C256" s="40" t="e">
        <f>IFERROR(INDEX(EOF!G$28:G$282,MATCH(A256,EOF!A$28:A$282,0)),"-")*INDEX('Price List'!C:C,MATCH(A256,'Price List'!A:A,0))</f>
        <v>#VALUE!</v>
      </c>
      <c r="D256" s="41" t="e">
        <f>IFERROR(INDEX(EOF!E$28:E$282,MATCH(A256,EOF!A$28:A$282,0)),"-")/INDEX('Price List'!C:C,MATCH(A256,'Price List'!A:A,0))</f>
        <v>#VALUE!</v>
      </c>
      <c r="E256" s="38">
        <v>0</v>
      </c>
    </row>
    <row r="257" spans="1:5" hidden="1" x14ac:dyDescent="0.25">
      <c r="A257" s="51" t="s">
        <v>170</v>
      </c>
      <c r="B257" s="79" t="s">
        <v>238</v>
      </c>
      <c r="C257" s="40">
        <f>IFERROR(INDEX(EOF!G$28:G$282,MATCH(A257,EOF!A$28:A$282,0)),"-")*INDEX('Price List'!C:C,MATCH(A257,'Price List'!A:A,0))</f>
        <v>0</v>
      </c>
      <c r="D257" s="41">
        <f>IFERROR(INDEX(EOF!E$28:E$282,MATCH(A257,EOF!A$28:A$282,0)),"-")/INDEX('Price List'!C:C,MATCH(A257,'Price List'!A:A,0))</f>
        <v>6</v>
      </c>
      <c r="E257" s="38">
        <v>0</v>
      </c>
    </row>
    <row r="258" spans="1:5" hidden="1" x14ac:dyDescent="0.25">
      <c r="A258" s="51" t="s">
        <v>172</v>
      </c>
      <c r="B258" s="79" t="s">
        <v>239</v>
      </c>
      <c r="C258" s="40">
        <f>IFERROR(INDEX(EOF!G$28:G$282,MATCH(A258,EOF!A$28:A$282,0)),"-")*INDEX('Price List'!C:C,MATCH(A258,'Price List'!A:A,0))</f>
        <v>0</v>
      </c>
      <c r="D258" s="41">
        <f>IFERROR(INDEX(EOF!E$28:E$282,MATCH(A258,EOF!A$28:A$282,0)),"-")/INDEX('Price List'!C:C,MATCH(A258,'Price List'!A:A,0))</f>
        <v>8.4</v>
      </c>
      <c r="E258" s="38">
        <v>0</v>
      </c>
    </row>
    <row r="259" spans="1:5" hidden="1" x14ac:dyDescent="0.25">
      <c r="A259" s="51" t="s">
        <v>174</v>
      </c>
      <c r="B259" s="79" t="s">
        <v>240</v>
      </c>
      <c r="C259" s="40">
        <f>IFERROR(INDEX(EOF!G$28:G$282,MATCH(A259,EOF!A$28:A$282,0)),"-")*INDEX('Price List'!C:C,MATCH(A259,'Price List'!A:A,0))</f>
        <v>0</v>
      </c>
      <c r="D259" s="41">
        <f>IFERROR(INDEX(EOF!E$28:E$282,MATCH(A259,EOF!A$28:A$282,0)),"-")/INDEX('Price List'!C:C,MATCH(A259,'Price List'!A:A,0))</f>
        <v>8.4</v>
      </c>
      <c r="E259" s="38">
        <v>0</v>
      </c>
    </row>
    <row r="260" spans="1:5" hidden="1" x14ac:dyDescent="0.25">
      <c r="A260" s="51" t="s">
        <v>158</v>
      </c>
      <c r="B260" s="79" t="s">
        <v>232</v>
      </c>
      <c r="C260" s="40">
        <f>IFERROR(INDEX(EOF!G$28:G$282,MATCH(A260,EOF!A$28:A$282,0)),"-")*INDEX('Price List'!C:C,MATCH(A260,'Price List'!A:A,0))</f>
        <v>0</v>
      </c>
      <c r="D260" s="41">
        <f>IFERROR(INDEX(EOF!E$28:E$282,MATCH(A260,EOF!A$28:A$282,0)),"-")/INDEX('Price List'!C:C,MATCH(A260,'Price List'!A:A,0))</f>
        <v>9.6</v>
      </c>
      <c r="E260" s="38">
        <v>0</v>
      </c>
    </row>
    <row r="261" spans="1:5" hidden="1" x14ac:dyDescent="0.25">
      <c r="A261" s="51" t="s">
        <v>160</v>
      </c>
      <c r="B261" s="79" t="s">
        <v>233</v>
      </c>
      <c r="C261" s="40">
        <f>IFERROR(INDEX(EOF!G$28:G$282,MATCH(A261,EOF!A$28:A$282,0)),"-")*INDEX('Price List'!C:C,MATCH(A261,'Price List'!A:A,0))</f>
        <v>0</v>
      </c>
      <c r="D261" s="41">
        <f>IFERROR(INDEX(EOF!E$28:E$282,MATCH(A261,EOF!A$28:A$282,0)),"-")/INDEX('Price List'!C:C,MATCH(A261,'Price List'!A:A,0))</f>
        <v>4.2</v>
      </c>
      <c r="E261" s="38">
        <v>0</v>
      </c>
    </row>
    <row r="262" spans="1:5" hidden="1" x14ac:dyDescent="0.25">
      <c r="A262" s="51" t="s">
        <v>162</v>
      </c>
      <c r="B262" s="79" t="s">
        <v>234</v>
      </c>
      <c r="C262" s="40">
        <f>IFERROR(INDEX(EOF!G$28:G$282,MATCH(A262,EOF!A$28:A$282,0)),"-")*INDEX('Price List'!C:C,MATCH(A262,'Price List'!A:A,0))</f>
        <v>0</v>
      </c>
      <c r="D262" s="41">
        <f>IFERROR(INDEX(EOF!E$28:E$282,MATCH(A262,EOF!A$28:A$282,0)),"-")/INDEX('Price List'!C:C,MATCH(A262,'Price List'!A:A,0))</f>
        <v>6</v>
      </c>
      <c r="E262" s="38">
        <v>0</v>
      </c>
    </row>
    <row r="263" spans="1:5" hidden="1" x14ac:dyDescent="0.25">
      <c r="A263" s="51" t="s">
        <v>164</v>
      </c>
      <c r="B263" s="79" t="s">
        <v>235</v>
      </c>
      <c r="C263" s="40">
        <f>IFERROR(INDEX(EOF!G$28:G$282,MATCH(A263,EOF!A$28:A$282,0)),"-")*INDEX('Price List'!C:C,MATCH(A263,'Price List'!A:A,0))</f>
        <v>0</v>
      </c>
      <c r="D263" s="41">
        <f>IFERROR(INDEX(EOF!E$28:E$282,MATCH(A263,EOF!A$28:A$282,0)),"-")/INDEX('Price List'!C:C,MATCH(A263,'Price List'!A:A,0))</f>
        <v>4.2</v>
      </c>
      <c r="E263" s="38">
        <v>0</v>
      </c>
    </row>
    <row r="264" spans="1:5" hidden="1" x14ac:dyDescent="0.25">
      <c r="A264" s="51" t="s">
        <v>166</v>
      </c>
      <c r="B264" s="79" t="s">
        <v>236</v>
      </c>
      <c r="C264" s="40">
        <f>IFERROR(INDEX(EOF!G$28:G$282,MATCH(A264,EOF!A$28:A$282,0)),"-")*INDEX('Price List'!C:C,MATCH(A264,'Price List'!A:A,0))</f>
        <v>0</v>
      </c>
      <c r="D264" s="41">
        <f>IFERROR(INDEX(EOF!E$28:E$282,MATCH(A264,EOF!A$28:A$282,0)),"-")/INDEX('Price List'!C:C,MATCH(A264,'Price List'!A:A,0))</f>
        <v>3</v>
      </c>
      <c r="E264" s="38">
        <v>0</v>
      </c>
    </row>
    <row r="265" spans="1:5" hidden="1" x14ac:dyDescent="0.25">
      <c r="A265" s="51" t="s">
        <v>168</v>
      </c>
      <c r="B265" s="79" t="s">
        <v>237</v>
      </c>
      <c r="C265" s="40">
        <f>IFERROR(INDEX(EOF!G$28:G$282,MATCH(A265,EOF!A$28:A$282,0)),"-")*INDEX('Price List'!C:C,MATCH(A265,'Price List'!A:A,0))</f>
        <v>0</v>
      </c>
      <c r="D265" s="41">
        <f>IFERROR(INDEX(EOF!E$28:E$282,MATCH(A265,EOF!A$28:A$282,0)),"-")/INDEX('Price List'!C:C,MATCH(A265,'Price List'!A:A,0))</f>
        <v>6</v>
      </c>
      <c r="E265" s="38">
        <v>0</v>
      </c>
    </row>
    <row r="266" spans="1:5" hidden="1" x14ac:dyDescent="0.25">
      <c r="A266" s="51" t="s">
        <v>170</v>
      </c>
      <c r="B266" s="79" t="s">
        <v>238</v>
      </c>
      <c r="C266" s="40">
        <f>IFERROR(INDEX(EOF!G$28:G$282,MATCH(A266,EOF!A$28:A$282,0)),"-")*INDEX('Price List'!C:C,MATCH(A266,'Price List'!A:A,0))</f>
        <v>0</v>
      </c>
      <c r="D266" s="41">
        <f>IFERROR(INDEX(EOF!E$28:E$282,MATCH(A266,EOF!A$28:A$282,0)),"-")/INDEX('Price List'!C:C,MATCH(A266,'Price List'!A:A,0))</f>
        <v>6</v>
      </c>
      <c r="E266" s="38">
        <v>0</v>
      </c>
    </row>
    <row r="267" spans="1:5" hidden="1" x14ac:dyDescent="0.25">
      <c r="A267" s="51" t="s">
        <v>172</v>
      </c>
      <c r="B267" s="79" t="s">
        <v>239</v>
      </c>
      <c r="C267" s="40">
        <f>IFERROR(INDEX(EOF!G$28:G$282,MATCH(A267,EOF!A$28:A$282,0)),"-")*INDEX('Price List'!C:C,MATCH(A267,'Price List'!A:A,0))</f>
        <v>0</v>
      </c>
      <c r="D267" s="41">
        <f>IFERROR(INDEX(EOF!E$28:E$282,MATCH(A267,EOF!A$28:A$282,0)),"-")/INDEX('Price List'!C:C,MATCH(A267,'Price List'!A:A,0))</f>
        <v>8.4</v>
      </c>
      <c r="E267" s="38">
        <v>0</v>
      </c>
    </row>
    <row r="268" spans="1:5" hidden="1" x14ac:dyDescent="0.25">
      <c r="A268" s="51" t="s">
        <v>174</v>
      </c>
      <c r="B268" s="79" t="s">
        <v>240</v>
      </c>
      <c r="C268" s="40">
        <f>IFERROR(INDEX(EOF!G$28:G$282,MATCH(A268,EOF!A$28:A$282,0)),"-")*INDEX('Price List'!C:C,MATCH(A268,'Price List'!A:A,0))</f>
        <v>0</v>
      </c>
      <c r="D268" s="41">
        <f>IFERROR(INDEX(EOF!E$28:E$282,MATCH(A268,EOF!A$28:A$282,0)),"-")/INDEX('Price List'!C:C,MATCH(A268,'Price List'!A:A,0))</f>
        <v>8.4</v>
      </c>
      <c r="E268" s="38">
        <v>0</v>
      </c>
    </row>
    <row r="269" spans="1:5" hidden="1" x14ac:dyDescent="0.25">
      <c r="A269" s="51" t="s">
        <v>176</v>
      </c>
      <c r="B269" s="79" t="s">
        <v>241</v>
      </c>
      <c r="C269" s="40" t="e">
        <f>IFERROR(INDEX(EOF!G$28:G$282,MATCH(A269,EOF!A$28:A$282,0)),"-")*INDEX('Price List'!C:C,MATCH(A269,'Price List'!A:A,0))</f>
        <v>#VALUE!</v>
      </c>
      <c r="D269" s="41" t="e">
        <f>IFERROR(INDEX(EOF!E$28:E$282,MATCH(A269,EOF!A$28:A$282,0)),"-")/INDEX('Price List'!C:C,MATCH(A269,'Price List'!A:A,0))</f>
        <v>#VALUE!</v>
      </c>
      <c r="E269" s="38">
        <v>0</v>
      </c>
    </row>
    <row r="270" spans="1:5" hidden="1" x14ac:dyDescent="0.25">
      <c r="A270" s="51" t="s">
        <v>176</v>
      </c>
      <c r="B270" s="51" t="s">
        <v>241</v>
      </c>
      <c r="C270" s="40" t="e">
        <f>IFERROR(INDEX(EOF!G$28:G$282,MATCH(A270,EOF!A$28:A$282,0)),"-")*INDEX('Price List'!C:C,MATCH(A270,'Price List'!A:A,0))</f>
        <v>#VALUE!</v>
      </c>
      <c r="D270" s="41" t="e">
        <f>IFERROR(INDEX(EOF!E$28:E$282,MATCH(A270,EOF!A$28:A$282,0)),"-")/INDEX('Price List'!C:C,MATCH(A270,'Price List'!A:A,0))</f>
        <v>#VALUE!</v>
      </c>
      <c r="E270" s="38">
        <v>0</v>
      </c>
    </row>
  </sheetData>
  <sheetCalcPr fullCalcOnLoad="1"/>
  <sheetProtection password="CE28" sheet="1" objects="1" scenarios="1" autoFilter="0"/>
  <autoFilter ref="C1:C270">
    <filterColumn colId="0">
      <customFilters and="1">
        <customFilter operator="greaterThanOrEqual" val="1"/>
      </customFilters>
    </filterColumn>
  </autoFilter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E345"/>
  <sheetViews>
    <sheetView workbookViewId="0">
      <selection activeCell="D6" sqref="D6"/>
    </sheetView>
  </sheetViews>
  <sheetFormatPr defaultColWidth="10.875" defaultRowHeight="15.75" x14ac:dyDescent="0.25"/>
  <cols>
    <col min="1" max="1" width="12.625" style="38" bestFit="1" customWidth="1"/>
    <col min="2" max="2" width="13.375" style="38" bestFit="1" customWidth="1"/>
    <col min="3" max="3" width="12" style="38" bestFit="1" customWidth="1"/>
    <col min="4" max="4" width="10.875" style="39"/>
    <col min="5" max="5" width="15.125" style="38" bestFit="1" customWidth="1"/>
    <col min="6" max="16384" width="10.875" style="38"/>
  </cols>
  <sheetData>
    <row r="1" spans="1:5" x14ac:dyDescent="0.25">
      <c r="A1" s="38" t="s">
        <v>11</v>
      </c>
      <c r="B1" s="38" t="s">
        <v>43</v>
      </c>
      <c r="C1" s="38" t="s">
        <v>44</v>
      </c>
      <c r="D1" s="39" t="s">
        <v>45</v>
      </c>
      <c r="E1" s="38" t="s">
        <v>46</v>
      </c>
    </row>
    <row r="2" spans="1:5" hidden="1" x14ac:dyDescent="0.25">
      <c r="A2" s="55" t="s">
        <v>477</v>
      </c>
      <c r="B2" s="103">
        <v>816332012822</v>
      </c>
      <c r="C2" s="40">
        <f>IFERROR(INDEX(EOF!H$28:H$282,MATCH(A2,EOF!A$28:A$282,0)),"-")*INDEX('Price List'!C:C,MATCH(A2,'Price List'!A:A,0))</f>
        <v>0</v>
      </c>
      <c r="D2" s="41">
        <f>IFERROR(INDEX(EOF!E$28:E$282,MATCH(A2,EOF!A$28:A$282,0)),"-")/INDEX('Price List'!C:C,MATCH(A2,'Price List'!A:A,0))</f>
        <v>179.97</v>
      </c>
      <c r="E2" s="38">
        <v>0</v>
      </c>
    </row>
    <row r="3" spans="1:5" hidden="1" x14ac:dyDescent="0.25">
      <c r="A3" s="55" t="s">
        <v>479</v>
      </c>
      <c r="B3" s="103">
        <v>816332013423</v>
      </c>
      <c r="C3" s="40">
        <f>IFERROR(INDEX(EOF!H$28:H$282,MATCH(A3,EOF!A$28:A$282,0)),"-")*INDEX('Price List'!C:C,MATCH(A3,'Price List'!A:A,0))</f>
        <v>0</v>
      </c>
      <c r="D3" s="41">
        <f>IFERROR(INDEX(EOF!E$28:E$282,MATCH(A3,EOF!A$28:A$282,0)),"-")/INDEX('Price List'!C:C,MATCH(A3,'Price List'!A:A,0))</f>
        <v>179.97</v>
      </c>
      <c r="E3" s="38">
        <v>0</v>
      </c>
    </row>
    <row r="4" spans="1:5" hidden="1" x14ac:dyDescent="0.25">
      <c r="A4" s="58" t="s">
        <v>274</v>
      </c>
      <c r="B4" s="103">
        <v>816332011146</v>
      </c>
      <c r="C4" s="40">
        <f>IFERROR(INDEX(EOF!H$28:H$282,MATCH(A4,EOF!A$28:A$282,0)),"-")*INDEX('Price List'!C:C,MATCH(A4,'Price List'!A:A,0))</f>
        <v>0</v>
      </c>
      <c r="D4" s="41">
        <f>IFERROR(INDEX(EOF!E$28:E$282,MATCH(A4,EOF!A$28:A$282,0)),"-")/INDEX('Price List'!C:C,MATCH(A4,'Price List'!A:A,0))</f>
        <v>179.97</v>
      </c>
      <c r="E4" s="38">
        <v>0</v>
      </c>
    </row>
    <row r="5" spans="1:5" hidden="1" x14ac:dyDescent="0.25">
      <c r="A5" s="58" t="s">
        <v>276</v>
      </c>
      <c r="B5" s="103" t="s">
        <v>284</v>
      </c>
      <c r="C5" s="40">
        <f>IFERROR(INDEX(EOF!H$28:H$282,MATCH(A5,EOF!A$28:A$282,0)),"-")*INDEX('Price List'!C:C,MATCH(A5,'Price List'!A:A,0))</f>
        <v>0</v>
      </c>
      <c r="D5" s="41">
        <f>IFERROR(INDEX(EOF!E$28:E$282,MATCH(A5,EOF!A$28:A$282,0)),"-")/INDEX('Price List'!C:C,MATCH(A5,'Price List'!A:A,0))</f>
        <v>179.97</v>
      </c>
      <c r="E5" s="38">
        <v>0</v>
      </c>
    </row>
    <row r="6" spans="1:5" hidden="1" x14ac:dyDescent="0.25">
      <c r="A6" s="55" t="s">
        <v>482</v>
      </c>
      <c r="B6" s="103">
        <v>816332013447</v>
      </c>
      <c r="C6" s="40">
        <f>IFERROR(INDEX(EOF!H$28:H$282,MATCH(A6,EOF!A$28:A$282,0)),"-")*INDEX('Price List'!C:C,MATCH(A6,'Price List'!A:A,0))</f>
        <v>0</v>
      </c>
      <c r="D6" s="41">
        <f>IFERROR(INDEX(EOF!E$28:E$282,MATCH(A6,EOF!A$28:A$282,0)),"-")/INDEX('Price List'!C:C,MATCH(A6,'Price List'!A:A,0))</f>
        <v>137.97</v>
      </c>
      <c r="E6" s="38">
        <v>0</v>
      </c>
    </row>
    <row r="7" spans="1:5" hidden="1" x14ac:dyDescent="0.25">
      <c r="A7" s="60" t="s">
        <v>278</v>
      </c>
      <c r="B7" s="103" t="s">
        <v>285</v>
      </c>
      <c r="C7" s="40">
        <f>IFERROR(INDEX(EOF!H$28:H$282,MATCH(A7,EOF!A$28:A$282,0)),"-")*INDEX('Price List'!C:C,MATCH(A7,'Price List'!A:A,0))</f>
        <v>0</v>
      </c>
      <c r="D7" s="41">
        <f>IFERROR(INDEX(EOF!E$28:E$282,MATCH(A7,EOF!A$28:A$282,0)),"-")/INDEX('Price List'!C:C,MATCH(A7,'Price List'!A:A,0))</f>
        <v>137.97</v>
      </c>
      <c r="E7" s="38">
        <v>0</v>
      </c>
    </row>
    <row r="8" spans="1:5" hidden="1" x14ac:dyDescent="0.25">
      <c r="A8" s="60" t="s">
        <v>346</v>
      </c>
      <c r="B8" s="103" t="s">
        <v>348</v>
      </c>
      <c r="C8" s="40">
        <f>IFERROR(INDEX(EOF!H$28:H$282,MATCH(A8,EOF!A$28:A$282,0)),"-")*INDEX('Price List'!C:C,MATCH(A8,'Price List'!A:A,0))</f>
        <v>0</v>
      </c>
      <c r="D8" s="41">
        <f>IFERROR(INDEX(EOF!E$28:E$282,MATCH(A8,EOF!A$28:A$282,0)),"-")/INDEX('Price List'!C:C,MATCH(A8,'Price List'!A:A,0))</f>
        <v>137.97</v>
      </c>
      <c r="E8" s="38">
        <v>0</v>
      </c>
    </row>
    <row r="9" spans="1:5" hidden="1" x14ac:dyDescent="0.25">
      <c r="A9" s="55" t="s">
        <v>676</v>
      </c>
      <c r="B9" s="103">
        <v>816332013430</v>
      </c>
      <c r="C9" s="40">
        <f>IFERROR(INDEX(EOF!H$28:H$282,MATCH(A9,EOF!A$28:A$282,0)),"-")*INDEX('Price List'!C:C,MATCH(A9,'Price List'!A:A,0))</f>
        <v>0</v>
      </c>
      <c r="D9" s="41">
        <f>IFERROR(INDEX(EOF!E$28:E$282,MATCH(A9,EOF!A$28:A$282,0)),"-")/INDEX('Price List'!C:C,MATCH(A9,'Price List'!A:A,0))</f>
        <v>137.97</v>
      </c>
      <c r="E9" s="38">
        <v>0</v>
      </c>
    </row>
    <row r="10" spans="1:5" hidden="1" x14ac:dyDescent="0.25">
      <c r="A10" s="55" t="s">
        <v>280</v>
      </c>
      <c r="B10" s="103" t="s">
        <v>286</v>
      </c>
      <c r="C10" s="40">
        <f>IFERROR(INDEX(EOF!H$28:H$282,MATCH(A10,EOF!A$28:A$282,0)),"-")*INDEX('Price List'!C:C,MATCH(A10,'Price List'!A:A,0))</f>
        <v>0</v>
      </c>
      <c r="D10" s="41">
        <f>IFERROR(INDEX(EOF!E$28:E$282,MATCH(A10,EOF!A$28:A$282,0)),"-")/INDEX('Price List'!C:C,MATCH(A10,'Price List'!A:A,0))</f>
        <v>137.97</v>
      </c>
      <c r="E10" s="38">
        <v>0</v>
      </c>
    </row>
    <row r="11" spans="1:5" hidden="1" x14ac:dyDescent="0.25">
      <c r="A11" s="63" t="s">
        <v>349</v>
      </c>
      <c r="B11" s="103" t="s">
        <v>351</v>
      </c>
      <c r="C11" s="40">
        <f>IFERROR(INDEX(EOF!H$28:H$282,MATCH(A11,EOF!A$28:A$282,0)),"-")*INDEX('Price List'!C:C,MATCH(A11,'Price List'!A:A,0))</f>
        <v>0</v>
      </c>
      <c r="D11" s="41">
        <f>IFERROR(INDEX(EOF!E$28:E$282,MATCH(A11,EOF!A$28:A$282,0)),"-")/INDEX('Price List'!C:C,MATCH(A11,'Price List'!A:A,0))</f>
        <v>137.97</v>
      </c>
      <c r="E11" s="38">
        <v>0</v>
      </c>
    </row>
    <row r="12" spans="1:5" hidden="1" x14ac:dyDescent="0.25">
      <c r="A12" s="64" t="s">
        <v>352</v>
      </c>
      <c r="B12" s="103">
        <v>816332012129</v>
      </c>
      <c r="C12" s="40">
        <f>IFERROR(INDEX(EOF!H$28:H$282,MATCH(A12,EOF!A$28:A$282,0)),"-")*INDEX('Price List'!C:C,MATCH(A12,'Price List'!A:A,0))</f>
        <v>0</v>
      </c>
      <c r="D12" s="41">
        <f>IFERROR(INDEX(EOF!E$28:E$282,MATCH(A12,EOF!A$28:A$282,0)),"-")/INDEX('Price List'!C:C,MATCH(A12,'Price List'!A:A,0))</f>
        <v>107.97</v>
      </c>
      <c r="E12" s="38">
        <v>0</v>
      </c>
    </row>
    <row r="13" spans="1:5" hidden="1" x14ac:dyDescent="0.25">
      <c r="A13" s="55" t="s">
        <v>245</v>
      </c>
      <c r="B13" s="103" t="s">
        <v>248</v>
      </c>
      <c r="C13" s="40">
        <f>IFERROR(INDEX(EOF!H$28:H$282,MATCH(A13,EOF!A$28:A$282,0)),"-")*INDEX('Price List'!C:C,MATCH(A13,'Price List'!A:A,0))</f>
        <v>0</v>
      </c>
      <c r="D13" s="41">
        <f>IFERROR(INDEX(EOF!E$28:E$282,MATCH(A13,EOF!A$28:A$282,0)),"-")/INDEX('Price List'!C:C,MATCH(A13,'Price List'!A:A,0))</f>
        <v>179.97</v>
      </c>
      <c r="E13" s="38">
        <v>0</v>
      </c>
    </row>
    <row r="14" spans="1:5" hidden="1" x14ac:dyDescent="0.25">
      <c r="A14" s="51" t="s">
        <v>355</v>
      </c>
      <c r="B14" s="103" t="s">
        <v>357</v>
      </c>
      <c r="C14" s="40">
        <f>IFERROR(INDEX(EOF!H$28:H$282,MATCH(A14,EOF!A$28:A$282,0)),"-")*INDEX('Price List'!C:C,MATCH(A14,'Price List'!A:A,0))</f>
        <v>0</v>
      </c>
      <c r="D14" s="41">
        <f>IFERROR(INDEX(EOF!E$28:E$282,MATCH(A14,EOF!A$28:A$282,0)),"-")/INDEX('Price List'!C:C,MATCH(A14,'Price List'!A:A,0))</f>
        <v>179.97</v>
      </c>
      <c r="E14" s="38">
        <v>0</v>
      </c>
    </row>
    <row r="15" spans="1:5" hidden="1" x14ac:dyDescent="0.25">
      <c r="A15" s="64" t="s">
        <v>246</v>
      </c>
      <c r="B15" s="103" t="s">
        <v>249</v>
      </c>
      <c r="C15" s="40">
        <f>IFERROR(INDEX(EOF!H$28:H$282,MATCH(A15,EOF!A$28:A$282,0)),"-")*INDEX('Price List'!C:C,MATCH(A15,'Price List'!A:A,0))</f>
        <v>0</v>
      </c>
      <c r="D15" s="41">
        <f>IFERROR(INDEX(EOF!E$28:E$282,MATCH(A15,EOF!A$28:A$282,0)),"-")/INDEX('Price List'!C:C,MATCH(A15,'Price List'!A:A,0))</f>
        <v>239.97</v>
      </c>
      <c r="E15" s="38">
        <v>0</v>
      </c>
    </row>
    <row r="16" spans="1:5" hidden="1" x14ac:dyDescent="0.25">
      <c r="A16" s="65" t="s">
        <v>484</v>
      </c>
      <c r="B16" s="103">
        <v>816332013454</v>
      </c>
      <c r="C16" s="40">
        <f>IFERROR(INDEX(EOF!H$28:H$282,MATCH(A16,EOF!A$28:A$282,0)),"-")*INDEX('Price List'!C:C,MATCH(A16,'Price List'!A:A,0))</f>
        <v>0</v>
      </c>
      <c r="D16" s="41">
        <f>IFERROR(INDEX(EOF!E$28:E$282,MATCH(A16,EOF!A$28:A$282,0)),"-")/INDEX('Price List'!C:C,MATCH(A16,'Price List'!A:A,0))</f>
        <v>239.97</v>
      </c>
      <c r="E16" s="38">
        <v>0</v>
      </c>
    </row>
    <row r="17" spans="1:5" hidden="1" x14ac:dyDescent="0.25">
      <c r="A17" s="64" t="s">
        <v>358</v>
      </c>
      <c r="B17" s="103" t="s">
        <v>360</v>
      </c>
      <c r="C17" s="40">
        <f>IFERROR(INDEX(EOF!H$28:H$282,MATCH(A17,EOF!A$28:A$282,0)),"-")*INDEX('Price List'!C:C,MATCH(A17,'Price List'!A:A,0))</f>
        <v>0</v>
      </c>
      <c r="D17" s="41">
        <f>IFERROR(INDEX(EOF!E$28:E$282,MATCH(A17,EOF!A$28:A$282,0)),"-")/INDEX('Price List'!C:C,MATCH(A17,'Price List'!A:A,0))</f>
        <v>119.97</v>
      </c>
      <c r="E17" s="38">
        <v>0</v>
      </c>
    </row>
    <row r="18" spans="1:5" hidden="1" x14ac:dyDescent="0.25">
      <c r="A18" s="64" t="s">
        <v>361</v>
      </c>
      <c r="B18" s="103" t="s">
        <v>363</v>
      </c>
      <c r="C18" s="40">
        <f>IFERROR(INDEX(EOF!H$28:H$282,MATCH(A18,EOF!A$28:A$282,0)),"-")*INDEX('Price List'!C:C,MATCH(A18,'Price List'!A:A,0))</f>
        <v>0</v>
      </c>
      <c r="D18" s="41">
        <f>IFERROR(INDEX(EOF!E$28:E$282,MATCH(A18,EOF!A$28:A$282,0)),"-")/INDEX('Price List'!C:C,MATCH(A18,'Price List'!A:A,0))</f>
        <v>119.97</v>
      </c>
      <c r="E18" s="38">
        <v>0</v>
      </c>
    </row>
    <row r="19" spans="1:5" hidden="1" x14ac:dyDescent="0.25">
      <c r="A19" s="64" t="s">
        <v>282</v>
      </c>
      <c r="B19" s="103" t="s">
        <v>287</v>
      </c>
      <c r="C19" s="40">
        <f>IFERROR(INDEX(EOF!H$28:H$282,MATCH(A19,EOF!A$28:A$282,0)),"-")*INDEX('Price List'!C:C,MATCH(A19,'Price List'!A:A,0))</f>
        <v>0</v>
      </c>
      <c r="D19" s="41">
        <f>IFERROR(INDEX(EOF!E$28:E$282,MATCH(A19,EOF!A$28:A$282,0)),"-")/INDEX('Price List'!C:C,MATCH(A19,'Price List'!A:A,0))</f>
        <v>149.97</v>
      </c>
      <c r="E19" s="38">
        <v>0</v>
      </c>
    </row>
    <row r="20" spans="1:5" hidden="1" x14ac:dyDescent="0.25">
      <c r="A20" s="64" t="s">
        <v>364</v>
      </c>
      <c r="B20" s="103" t="s">
        <v>366</v>
      </c>
      <c r="C20" s="40">
        <f>IFERROR(INDEX(EOF!H$28:H$282,MATCH(A20,EOF!A$28:A$282,0)),"-")*INDEX('Price List'!C:C,MATCH(A20,'Price List'!A:A,0))</f>
        <v>0</v>
      </c>
      <c r="D20" s="41">
        <f>IFERROR(INDEX(EOF!E$28:E$282,MATCH(A20,EOF!A$28:A$282,0)),"-")/INDEX('Price List'!C:C,MATCH(A20,'Price List'!A:A,0))</f>
        <v>119.97</v>
      </c>
      <c r="E20" s="38">
        <v>0</v>
      </c>
    </row>
    <row r="21" spans="1:5" hidden="1" x14ac:dyDescent="0.25">
      <c r="A21" s="64" t="s">
        <v>486</v>
      </c>
      <c r="B21" s="103">
        <v>816332012785</v>
      </c>
      <c r="C21" s="40">
        <f>IFERROR(INDEX(EOF!H$28:H$282,MATCH(A21,EOF!A$28:A$282,0)),"-")*INDEX('Price List'!C:C,MATCH(A21,'Price List'!A:A,0))</f>
        <v>0</v>
      </c>
      <c r="D21" s="41">
        <f>IFERROR(INDEX(EOF!E$28:E$282,MATCH(A21,EOF!A$28:A$282,0)),"-")/INDEX('Price List'!C:C,MATCH(A21,'Price List'!A:A,0))</f>
        <v>59.97</v>
      </c>
      <c r="E21" s="38">
        <v>0</v>
      </c>
    </row>
    <row r="22" spans="1:5" hidden="1" x14ac:dyDescent="0.25">
      <c r="A22" s="64" t="s">
        <v>488</v>
      </c>
      <c r="B22" s="103">
        <v>816332013706</v>
      </c>
      <c r="C22" s="40">
        <f>IFERROR(INDEX(EOF!H$28:H$282,MATCH(A22,EOF!A$28:A$282,0)),"-")*INDEX('Price List'!C:C,MATCH(A22,'Price List'!A:A,0))</f>
        <v>0</v>
      </c>
      <c r="D22" s="41">
        <f>IFERROR(INDEX(EOF!E$28:E$282,MATCH(A22,EOF!A$28:A$282,0)),"-")/INDEX('Price List'!C:C,MATCH(A22,'Price List'!A:A,0))</f>
        <v>59.97</v>
      </c>
      <c r="E22" s="38">
        <v>0</v>
      </c>
    </row>
    <row r="23" spans="1:5" hidden="1" x14ac:dyDescent="0.25">
      <c r="A23" s="64" t="s">
        <v>490</v>
      </c>
      <c r="B23" s="103">
        <v>816332012808</v>
      </c>
      <c r="C23" s="40">
        <f>IFERROR(INDEX(EOF!H$28:H$282,MATCH(A23,EOF!A$28:A$282,0)),"-")*INDEX('Price List'!C:C,MATCH(A23,'Price List'!A:A,0))</f>
        <v>0</v>
      </c>
      <c r="D23" s="41">
        <f>IFERROR(INDEX(EOF!E$28:E$282,MATCH(A23,EOF!A$28:A$282,0)),"-")/INDEX('Price List'!C:C,MATCH(A23,'Price List'!A:A,0))</f>
        <v>29.97</v>
      </c>
      <c r="E23" s="38">
        <v>0</v>
      </c>
    </row>
    <row r="24" spans="1:5" hidden="1" x14ac:dyDescent="0.25">
      <c r="A24" s="64" t="s">
        <v>492</v>
      </c>
      <c r="B24" s="103">
        <v>816332012778</v>
      </c>
      <c r="C24" s="40">
        <f>IFERROR(INDEX(EOF!H$28:H$282,MATCH(A24,EOF!A$28:A$282,0)),"-")*INDEX('Price List'!C:C,MATCH(A24,'Price List'!A:A,0))</f>
        <v>0</v>
      </c>
      <c r="D24" s="41">
        <f>IFERROR(INDEX(EOF!E$28:E$282,MATCH(A24,EOF!A$28:A$282,0)),"-")/INDEX('Price List'!C:C,MATCH(A24,'Price List'!A:A,0))</f>
        <v>29.97</v>
      </c>
      <c r="E24" s="38">
        <v>0</v>
      </c>
    </row>
    <row r="25" spans="1:5" hidden="1" x14ac:dyDescent="0.25">
      <c r="A25" s="64" t="s">
        <v>322</v>
      </c>
      <c r="B25" s="103" t="s">
        <v>324</v>
      </c>
      <c r="C25" s="40">
        <f>IFERROR(INDEX(EOF!H$28:H$282,MATCH(A25,EOF!A$28:A$282,0)),"-")*INDEX('Price List'!C:C,MATCH(A25,'Price List'!A:A,0))</f>
        <v>0</v>
      </c>
      <c r="D25" s="41">
        <f>IFERROR(INDEX(EOF!E$28:E$282,MATCH(A25,EOF!A$28:A$282,0)),"-")/INDEX('Price List'!C:C,MATCH(A25,'Price List'!A:A,0))</f>
        <v>11.97</v>
      </c>
      <c r="E25" s="38">
        <v>0</v>
      </c>
    </row>
    <row r="26" spans="1:5" hidden="1" x14ac:dyDescent="0.25">
      <c r="A26" s="64" t="s">
        <v>320</v>
      </c>
      <c r="B26" s="103">
        <v>816332011115</v>
      </c>
      <c r="C26" s="40">
        <f>IFERROR(INDEX(EOF!H$28:H$282,MATCH(A26,EOF!A$28:A$282,0)),"-")*INDEX('Price List'!C:C,MATCH(A26,'Price List'!A:A,0))</f>
        <v>0</v>
      </c>
      <c r="D26" s="41">
        <f>IFERROR(INDEX(EOF!E$28:E$282,MATCH(A26,EOF!A$28:A$282,0)),"-")/INDEX('Price List'!C:C,MATCH(A26,'Price List'!A:A,0))</f>
        <v>11.97</v>
      </c>
      <c r="E26" s="38">
        <v>0</v>
      </c>
    </row>
    <row r="27" spans="1:5" hidden="1" x14ac:dyDescent="0.25">
      <c r="A27" s="64" t="s">
        <v>494</v>
      </c>
      <c r="B27" s="103" t="s">
        <v>415</v>
      </c>
      <c r="C27" s="40">
        <f>IFERROR(INDEX(EOF!H$28:H$282,MATCH(A27,EOF!A$28:A$282,0)),"-")*INDEX('Price List'!C:C,MATCH(A27,'Price List'!A:A,0))</f>
        <v>0</v>
      </c>
      <c r="D27" s="41">
        <f>IFERROR(INDEX(EOF!E$28:E$282,MATCH(A27,EOF!A$28:A$282,0)),"-")/INDEX('Price List'!C:C,MATCH(A27,'Price List'!A:A,0))</f>
        <v>11.97</v>
      </c>
      <c r="E27" s="38">
        <v>0</v>
      </c>
    </row>
    <row r="28" spans="1:5" hidden="1" x14ac:dyDescent="0.25">
      <c r="A28" s="55" t="s">
        <v>496</v>
      </c>
      <c r="B28" s="103">
        <v>816332013461</v>
      </c>
      <c r="C28" s="40">
        <f>IFERROR(INDEX(EOF!H$28:H$282,MATCH(A28,EOF!A$28:A$282,0)),"-")*INDEX('Price List'!C:C,MATCH(A28,'Price List'!A:A,0))</f>
        <v>0</v>
      </c>
      <c r="D28" s="41">
        <f>IFERROR(INDEX(EOF!E$28:E$282,MATCH(A28,EOF!A$28:A$282,0)),"-")/INDEX('Price List'!C:C,MATCH(A28,'Price List'!A:A,0))</f>
        <v>11.97</v>
      </c>
      <c r="E28" s="38">
        <v>0</v>
      </c>
    </row>
    <row r="29" spans="1:5" hidden="1" x14ac:dyDescent="0.25">
      <c r="A29" s="64" t="s">
        <v>498</v>
      </c>
      <c r="B29" s="103">
        <v>816332012945</v>
      </c>
      <c r="C29" s="40">
        <f>IFERROR(INDEX(EOF!H$28:H$282,MATCH(A29,EOF!A$28:A$282,0)),"-")*INDEX('Price List'!C:C,MATCH(A29,'Price List'!A:A,0))</f>
        <v>0</v>
      </c>
      <c r="D29" s="41">
        <f>IFERROR(INDEX(EOF!E$28:E$282,MATCH(A29,EOF!A$28:A$282,0)),"-")/INDEX('Price List'!C:C,MATCH(A29,'Price List'!A:A,0))</f>
        <v>119.97</v>
      </c>
      <c r="E29" s="38">
        <v>0</v>
      </c>
    </row>
    <row r="30" spans="1:5" hidden="1" x14ac:dyDescent="0.25">
      <c r="A30" s="64" t="s">
        <v>500</v>
      </c>
      <c r="B30" s="103">
        <v>816332012952</v>
      </c>
      <c r="C30" s="40">
        <f>IFERROR(INDEX(EOF!H$28:H$282,MATCH(A30,EOF!A$28:A$282,0)),"-")*INDEX('Price List'!C:C,MATCH(A30,'Price List'!A:A,0))</f>
        <v>0</v>
      </c>
      <c r="D30" s="41">
        <f>IFERROR(INDEX(EOF!E$28:E$282,MATCH(A30,EOF!A$28:A$282,0)),"-")/INDEX('Price List'!C:C,MATCH(A30,'Price List'!A:A,0))</f>
        <v>119.97</v>
      </c>
      <c r="E30" s="38">
        <v>0</v>
      </c>
    </row>
    <row r="31" spans="1:5" hidden="1" x14ac:dyDescent="0.25">
      <c r="A31" s="64" t="s">
        <v>502</v>
      </c>
      <c r="B31" s="103">
        <v>816332013010</v>
      </c>
      <c r="C31" s="40">
        <f>IFERROR(INDEX(EOF!H$28:H$282,MATCH(A31,EOF!A$28:A$282,0)),"-")*INDEX('Price List'!C:C,MATCH(A31,'Price List'!A:A,0))</f>
        <v>0</v>
      </c>
      <c r="D31" s="41">
        <f>IFERROR(INDEX(EOF!E$28:E$282,MATCH(A31,EOF!A$28:A$282,0)),"-")/INDEX('Price List'!C:C,MATCH(A31,'Price List'!A:A,0))</f>
        <v>59.97</v>
      </c>
      <c r="E31" s="38">
        <v>0</v>
      </c>
    </row>
    <row r="32" spans="1:5" hidden="1" x14ac:dyDescent="0.25">
      <c r="A32" s="64" t="s">
        <v>49</v>
      </c>
      <c r="B32" s="103" t="s">
        <v>178</v>
      </c>
      <c r="C32" s="40">
        <f>IFERROR(INDEX(EOF!H$28:H$282,MATCH(A32,EOF!A$28:A$282,0)),"-")*INDEX('Price List'!C:C,MATCH(A32,'Price List'!A:A,0))</f>
        <v>0</v>
      </c>
      <c r="D32" s="41">
        <f>IFERROR(INDEX(EOF!E$28:E$282,MATCH(A32,EOF!A$28:A$282,0)),"-")/INDEX('Price List'!C:C,MATCH(A32,'Price List'!A:A,0))</f>
        <v>137.97</v>
      </c>
      <c r="E32" s="38">
        <v>0</v>
      </c>
    </row>
    <row r="33" spans="1:5" hidden="1" x14ac:dyDescent="0.25">
      <c r="A33" s="64" t="s">
        <v>51</v>
      </c>
      <c r="B33" s="103" t="s">
        <v>179</v>
      </c>
      <c r="C33" s="40">
        <f>IFERROR(INDEX(EOF!H$28:H$282,MATCH(A33,EOF!A$28:A$282,0)),"-")*INDEX('Price List'!C:C,MATCH(A33,'Price List'!A:A,0))</f>
        <v>0</v>
      </c>
      <c r="D33" s="41">
        <f>IFERROR(INDEX(EOF!E$28:E$282,MATCH(A33,EOF!A$28:A$282,0)),"-")/INDEX('Price List'!C:C,MATCH(A33,'Price List'!A:A,0))</f>
        <v>113.97</v>
      </c>
      <c r="E33" s="38">
        <v>0</v>
      </c>
    </row>
    <row r="34" spans="1:5" hidden="1" x14ac:dyDescent="0.25">
      <c r="A34" s="64" t="s">
        <v>56</v>
      </c>
      <c r="B34" s="103" t="s">
        <v>180</v>
      </c>
      <c r="C34" s="40">
        <f>IFERROR(INDEX(EOF!H$28:H$282,MATCH(A34,EOF!A$28:A$282,0)),"-")*INDEX('Price List'!C:C,MATCH(A34,'Price List'!A:A,0))</f>
        <v>0</v>
      </c>
      <c r="D34" s="41">
        <f>IFERROR(INDEX(EOF!E$28:E$282,MATCH(A34,EOF!A$28:A$282,0)),"-")/INDEX('Price List'!C:C,MATCH(A34,'Price List'!A:A,0))</f>
        <v>89.97</v>
      </c>
      <c r="E34" s="38">
        <v>0</v>
      </c>
    </row>
    <row r="35" spans="1:5" hidden="1" x14ac:dyDescent="0.25">
      <c r="A35" s="66" t="s">
        <v>53</v>
      </c>
      <c r="B35" s="103" t="s">
        <v>181</v>
      </c>
      <c r="C35" s="40">
        <f>IFERROR(INDEX(EOF!H$28:H$282,MATCH(A35,EOF!A$28:A$282,0)),"-")*INDEX('Price List'!C:C,MATCH(A35,'Price List'!A:A,0))</f>
        <v>0</v>
      </c>
      <c r="D35" s="41">
        <f>IFERROR(INDEX(EOF!E$28:E$282,MATCH(A35,EOF!A$28:A$282,0)),"-")/INDEX('Price List'!C:C,MATCH(A35,'Price List'!A:A,0))</f>
        <v>77.97</v>
      </c>
      <c r="E35" s="38">
        <v>0</v>
      </c>
    </row>
    <row r="36" spans="1:5" hidden="1" x14ac:dyDescent="0.25">
      <c r="A36" s="64" t="s">
        <v>57</v>
      </c>
      <c r="B36" s="103" t="s">
        <v>182</v>
      </c>
      <c r="C36" s="40">
        <f>IFERROR(INDEX(EOF!H$28:H$282,MATCH(A36,EOF!A$28:A$282,0)),"-")*INDEX('Price List'!C:C,MATCH(A36,'Price List'!A:A,0))</f>
        <v>0</v>
      </c>
      <c r="D36" s="41">
        <f>IFERROR(INDEX(EOF!E$28:E$282,MATCH(A36,EOF!A$28:A$282,0)),"-")/INDEX('Price List'!C:C,MATCH(A36,'Price List'!A:A,0))</f>
        <v>53.97</v>
      </c>
      <c r="E36" s="38">
        <v>0</v>
      </c>
    </row>
    <row r="37" spans="1:5" hidden="1" x14ac:dyDescent="0.25">
      <c r="A37" s="64" t="s">
        <v>115</v>
      </c>
      <c r="B37" s="103" t="s">
        <v>177</v>
      </c>
      <c r="C37" s="40">
        <f>IFERROR(INDEX(EOF!H$28:H$282,MATCH(A37,EOF!A$28:A$282,0)),"-")*INDEX('Price List'!C:C,MATCH(A37,'Price List'!A:A,0))</f>
        <v>0</v>
      </c>
      <c r="D37" s="41">
        <f>IFERROR(INDEX(EOF!E$28:E$282,MATCH(A37,EOF!A$28:A$282,0)),"-")/INDEX('Price List'!C:C,MATCH(A37,'Price List'!A:A,0))</f>
        <v>113.97</v>
      </c>
      <c r="E37" s="38">
        <v>0</v>
      </c>
    </row>
    <row r="38" spans="1:5" hidden="1" x14ac:dyDescent="0.25">
      <c r="A38" s="64" t="s">
        <v>288</v>
      </c>
      <c r="B38" s="103" t="s">
        <v>292</v>
      </c>
      <c r="C38" s="40">
        <f>IFERROR(INDEX(EOF!H$28:H$282,MATCH(A38,EOF!A$28:A$282,0)),"-")*INDEX('Price List'!C:C,MATCH(A38,'Price List'!A:A,0))</f>
        <v>0</v>
      </c>
      <c r="D38" s="41">
        <f>IFERROR(INDEX(EOF!E$28:E$282,MATCH(A38,EOF!A$28:A$282,0)),"-")/INDEX('Price List'!C:C,MATCH(A38,'Price List'!A:A,0))</f>
        <v>137.97</v>
      </c>
      <c r="E38" s="38">
        <v>0</v>
      </c>
    </row>
    <row r="39" spans="1:5" hidden="1" x14ac:dyDescent="0.25">
      <c r="A39" s="64" t="s">
        <v>504</v>
      </c>
      <c r="B39" s="103">
        <v>816332012938</v>
      </c>
      <c r="C39" s="40">
        <f>IFERROR(INDEX(EOF!H$28:H$282,MATCH(A39,EOF!A$28:A$282,0)),"-")*INDEX('Price List'!C:C,MATCH(A39,'Price List'!A:A,0))</f>
        <v>0</v>
      </c>
      <c r="D39" s="41">
        <f>IFERROR(INDEX(EOF!E$28:E$282,MATCH(A39,EOF!A$28:A$282,0)),"-")/INDEX('Price List'!C:C,MATCH(A39,'Price List'!A:A,0))</f>
        <v>89.97</v>
      </c>
      <c r="E39" s="38">
        <v>0</v>
      </c>
    </row>
    <row r="40" spans="1:5" hidden="1" x14ac:dyDescent="0.25">
      <c r="A40" s="64" t="s">
        <v>117</v>
      </c>
      <c r="B40" s="103" t="s">
        <v>183</v>
      </c>
      <c r="C40" s="40">
        <f>IFERROR(INDEX(EOF!H$28:H$282,MATCH(A40,EOF!A$28:A$282,0)),"-")*INDEX('Price List'!C:C,MATCH(A40,'Price List'!A:A,0))</f>
        <v>0</v>
      </c>
      <c r="D40" s="41">
        <f>IFERROR(INDEX(EOF!E$28:E$282,MATCH(A40,EOF!A$28:A$282,0)),"-")/INDEX('Price List'!C:C,MATCH(A40,'Price List'!A:A,0))</f>
        <v>59.97</v>
      </c>
      <c r="E40" s="38">
        <v>0</v>
      </c>
    </row>
    <row r="41" spans="1:5" hidden="1" x14ac:dyDescent="0.25">
      <c r="A41" s="64" t="s">
        <v>60</v>
      </c>
      <c r="B41" s="103" t="s">
        <v>184</v>
      </c>
      <c r="C41" s="40">
        <f>IFERROR(INDEX(EOF!H$28:H$282,MATCH(A41,EOF!A$28:A$282,0)),"-")*INDEX('Price List'!C:C,MATCH(A41,'Price List'!A:A,0))</f>
        <v>0</v>
      </c>
      <c r="D41" s="41">
        <f>IFERROR(INDEX(EOF!E$28:E$282,MATCH(A41,EOF!A$28:A$282,0)),"-")/INDEX('Price List'!C:C,MATCH(A41,'Price List'!A:A,0))</f>
        <v>59.97</v>
      </c>
      <c r="E41" s="38">
        <v>0</v>
      </c>
    </row>
    <row r="42" spans="1:5" hidden="1" x14ac:dyDescent="0.25">
      <c r="A42" s="64" t="s">
        <v>367</v>
      </c>
      <c r="B42" s="103">
        <v>816332012082</v>
      </c>
      <c r="C42" s="40">
        <f>IFERROR(INDEX(EOF!H$28:H$282,MATCH(A42,EOF!A$28:A$282,0)),"-")*INDEX('Price List'!C:C,MATCH(A42,'Price List'!A:A,0))</f>
        <v>0</v>
      </c>
      <c r="D42" s="41">
        <f>IFERROR(INDEX(EOF!E$28:E$282,MATCH(A42,EOF!A$28:A$282,0)),"-")/INDEX('Price List'!C:C,MATCH(A42,'Price List'!A:A,0))</f>
        <v>59.97</v>
      </c>
      <c r="E42" s="38">
        <v>0</v>
      </c>
    </row>
    <row r="43" spans="1:5" hidden="1" x14ac:dyDescent="0.25">
      <c r="A43" s="51" t="s">
        <v>290</v>
      </c>
      <c r="B43" s="103" t="s">
        <v>293</v>
      </c>
      <c r="C43" s="40">
        <f>IFERROR(INDEX(EOF!H$28:H$282,MATCH(A43,EOF!A$28:A$282,0)),"-")*INDEX('Price List'!C:C,MATCH(A43,'Price List'!A:A,0))</f>
        <v>0</v>
      </c>
      <c r="D43" s="41">
        <f>IFERROR(INDEX(EOF!E$28:E$282,MATCH(A43,EOF!A$28:A$282,0)),"-")/INDEX('Price List'!C:C,MATCH(A43,'Price List'!A:A,0))</f>
        <v>77.97</v>
      </c>
      <c r="E43" s="38">
        <v>0</v>
      </c>
    </row>
    <row r="44" spans="1:5" hidden="1" x14ac:dyDescent="0.25">
      <c r="A44" s="51" t="s">
        <v>66</v>
      </c>
      <c r="B44" s="103" t="s">
        <v>187</v>
      </c>
      <c r="C44" s="40">
        <f>IFERROR(INDEX(EOF!H$28:H$282,MATCH(A44,EOF!A$28:A$282,0)),"-")*INDEX('Price List'!C:C,MATCH(A44,'Price List'!A:A,0))</f>
        <v>0</v>
      </c>
      <c r="D44" s="41">
        <f>IFERROR(INDEX(EOF!E$28:E$282,MATCH(A44,EOF!A$28:A$282,0)),"-")/INDEX('Price List'!C:C,MATCH(A44,'Price List'!A:A,0))</f>
        <v>59.97</v>
      </c>
      <c r="E44" s="38">
        <v>0</v>
      </c>
    </row>
    <row r="45" spans="1:5" hidden="1" x14ac:dyDescent="0.25">
      <c r="A45" s="51" t="s">
        <v>61</v>
      </c>
      <c r="B45" s="103" t="s">
        <v>185</v>
      </c>
      <c r="C45" s="40">
        <f>IFERROR(INDEX(EOF!H$28:H$282,MATCH(A45,EOF!A$28:A$282,0)),"-")*INDEX('Price List'!C:C,MATCH(A45,'Price List'!A:A,0))</f>
        <v>0</v>
      </c>
      <c r="D45" s="41">
        <f>IFERROR(INDEX(EOF!E$28:E$282,MATCH(A45,EOF!A$28:A$282,0)),"-")/INDEX('Price List'!C:C,MATCH(A45,'Price List'!A:A,0))</f>
        <v>53.97</v>
      </c>
      <c r="E45" s="38">
        <v>0</v>
      </c>
    </row>
    <row r="46" spans="1:5" hidden="1" x14ac:dyDescent="0.25">
      <c r="A46" s="51" t="s">
        <v>119</v>
      </c>
      <c r="B46" s="103" t="s">
        <v>186</v>
      </c>
      <c r="C46" s="40">
        <f>IFERROR(INDEX(EOF!H$28:H$282,MATCH(A46,EOF!A$28:A$282,0)),"-")*INDEX('Price List'!C:C,MATCH(A46,'Price List'!A:A,0))</f>
        <v>0</v>
      </c>
      <c r="D46" s="41">
        <f>IFERROR(INDEX(EOF!E$28:E$282,MATCH(A46,EOF!A$28:A$282,0)),"-")/INDEX('Price List'!C:C,MATCH(A46,'Price List'!A:A,0))</f>
        <v>53.97</v>
      </c>
      <c r="E46" s="38">
        <v>0</v>
      </c>
    </row>
    <row r="47" spans="1:5" hidden="1" x14ac:dyDescent="0.25">
      <c r="A47" s="51" t="s">
        <v>67</v>
      </c>
      <c r="B47" s="103" t="s">
        <v>188</v>
      </c>
      <c r="C47" s="40">
        <f>IFERROR(INDEX(EOF!H$28:H$282,MATCH(A47,EOF!A$28:A$282,0)),"-")*INDEX('Price List'!C:C,MATCH(A47,'Price List'!A:A,0))</f>
        <v>0</v>
      </c>
      <c r="D47" s="41">
        <f>IFERROR(INDEX(EOF!E$28:E$282,MATCH(A47,EOF!A$28:A$282,0)),"-")/INDEX('Price List'!C:C,MATCH(A47,'Price List'!A:A,0))</f>
        <v>47.97</v>
      </c>
      <c r="E47" s="38">
        <v>0</v>
      </c>
    </row>
    <row r="48" spans="1:5" hidden="1" x14ac:dyDescent="0.25">
      <c r="A48" s="51" t="s">
        <v>506</v>
      </c>
      <c r="B48" s="103" t="s">
        <v>666</v>
      </c>
      <c r="C48" s="40">
        <f>IFERROR(INDEX(EOF!H$28:H$282,MATCH(A48,EOF!A$28:A$282,0)),"-")*INDEX('Price List'!C:C,MATCH(A48,'Price List'!A:A,0))</f>
        <v>0</v>
      </c>
      <c r="D48" s="41">
        <f>IFERROR(INDEX(EOF!E$28:E$282,MATCH(A48,EOF!A$28:A$282,0)),"-")/INDEX('Price List'!C:C,MATCH(A48,'Price List'!A:A,0))</f>
        <v>59.97</v>
      </c>
      <c r="E48" s="38">
        <v>0</v>
      </c>
    </row>
    <row r="49" spans="1:5" hidden="1" x14ac:dyDescent="0.25">
      <c r="A49" s="51" t="s">
        <v>63</v>
      </c>
      <c r="B49" s="103" t="s">
        <v>189</v>
      </c>
      <c r="C49" s="40">
        <f>IFERROR(INDEX(EOF!H$28:H$282,MATCH(A49,EOF!A$28:A$282,0)),"-")*INDEX('Price List'!C:C,MATCH(A49,'Price List'!A:A,0))</f>
        <v>0</v>
      </c>
      <c r="D49" s="41">
        <f>IFERROR(INDEX(EOF!E$28:E$282,MATCH(A49,EOF!A$28:A$282,0)),"-")/INDEX('Price List'!C:C,MATCH(A49,'Price List'!A:A,0))</f>
        <v>41.97</v>
      </c>
      <c r="E49" s="38">
        <v>0</v>
      </c>
    </row>
    <row r="50" spans="1:5" hidden="1" x14ac:dyDescent="0.25">
      <c r="A50" s="51" t="s">
        <v>369</v>
      </c>
      <c r="B50" s="103" t="s">
        <v>371</v>
      </c>
      <c r="C50" s="40">
        <f>IFERROR(INDEX(EOF!H$28:H$282,MATCH(A50,EOF!A$28:A$282,0)),"-")*INDEX('Price List'!C:C,MATCH(A50,'Price List'!A:A,0))</f>
        <v>0</v>
      </c>
      <c r="D50" s="41">
        <f>IFERROR(INDEX(EOF!E$28:E$282,MATCH(A50,EOF!A$28:A$282,0)),"-")/INDEX('Price List'!C:C,MATCH(A50,'Price List'!A:A,0))</f>
        <v>29.97</v>
      </c>
      <c r="E50" s="38">
        <v>0</v>
      </c>
    </row>
    <row r="51" spans="1:5" hidden="1" x14ac:dyDescent="0.25">
      <c r="A51" s="51" t="s">
        <v>372</v>
      </c>
      <c r="B51" s="103" t="s">
        <v>374</v>
      </c>
      <c r="C51" s="40">
        <f>IFERROR(INDEX(EOF!H$28:H$282,MATCH(A51,EOF!A$28:A$282,0)),"-")*INDEX('Price List'!C:C,MATCH(A51,'Price List'!A:A,0))</f>
        <v>0</v>
      </c>
      <c r="D51" s="41">
        <f>IFERROR(INDEX(EOF!E$28:E$282,MATCH(A51,EOF!A$28:A$282,0)),"-")/INDEX('Price List'!C:C,MATCH(A51,'Price List'!A:A,0))</f>
        <v>89.97</v>
      </c>
      <c r="E51" s="38">
        <v>0</v>
      </c>
    </row>
    <row r="52" spans="1:5" hidden="1" x14ac:dyDescent="0.25">
      <c r="A52" s="51" t="s">
        <v>69</v>
      </c>
      <c r="B52" s="103" t="s">
        <v>190</v>
      </c>
      <c r="C52" s="40">
        <f>IFERROR(INDEX(EOF!H$28:H$282,MATCH(A52,EOF!A$28:A$282,0)),"-")*INDEX('Price List'!C:C,MATCH(A52,'Price List'!A:A,0))</f>
        <v>0</v>
      </c>
      <c r="D52" s="41">
        <f>IFERROR(INDEX(EOF!E$28:E$282,MATCH(A52,EOF!A$28:A$282,0)),"-")/INDEX('Price List'!C:C,MATCH(A52,'Price List'!A:A,0))</f>
        <v>29.97</v>
      </c>
      <c r="E52" s="38">
        <v>0</v>
      </c>
    </row>
    <row r="53" spans="1:5" hidden="1" x14ac:dyDescent="0.25">
      <c r="A53" s="51" t="s">
        <v>508</v>
      </c>
      <c r="B53" s="103">
        <v>816332013652</v>
      </c>
      <c r="C53" s="40">
        <f>IFERROR(INDEX(EOF!H$28:H$282,MATCH(A53,EOF!A$28:A$282,0)),"-")*INDEX('Price List'!C:C,MATCH(A53,'Price List'!A:A,0))</f>
        <v>0</v>
      </c>
      <c r="D53" s="41">
        <f>IFERROR(INDEX(EOF!E$28:E$282,MATCH(A53,EOF!A$28:A$282,0)),"-")/INDEX('Price List'!C:C,MATCH(A53,'Price List'!A:A,0))</f>
        <v>29.97</v>
      </c>
      <c r="E53" s="38">
        <v>0</v>
      </c>
    </row>
    <row r="54" spans="1:5" hidden="1" x14ac:dyDescent="0.25">
      <c r="A54" s="51" t="s">
        <v>510</v>
      </c>
      <c r="B54" s="103" t="s">
        <v>667</v>
      </c>
      <c r="C54" s="40">
        <f>IFERROR(INDEX(EOF!H$28:H$282,MATCH(A54,EOF!A$28:A$282,0)),"-")*INDEX('Price List'!C:C,MATCH(A54,'Price List'!A:A,0))</f>
        <v>0</v>
      </c>
      <c r="D54" s="41">
        <f>IFERROR(INDEX(EOF!E$28:E$282,MATCH(A54,EOF!A$28:A$282,0)),"-")/INDEX('Price List'!C:C,MATCH(A54,'Price List'!A:A,0))</f>
        <v>113.97</v>
      </c>
      <c r="E54" s="38">
        <v>0</v>
      </c>
    </row>
    <row r="55" spans="1:5" hidden="1" x14ac:dyDescent="0.25">
      <c r="A55" s="51" t="s">
        <v>512</v>
      </c>
      <c r="B55" s="103">
        <v>816332013256</v>
      </c>
      <c r="C55" s="40">
        <f>IFERROR(INDEX(EOF!H$28:H$282,MATCH(A55,EOF!A$28:A$282,0)),"-")*INDEX('Price List'!C:C,MATCH(A55,'Price List'!A:A,0))</f>
        <v>0</v>
      </c>
      <c r="D55" s="41">
        <f>IFERROR(INDEX(EOF!E$28:E$282,MATCH(A55,EOF!A$28:A$282,0)),"-")/INDEX('Price List'!C:C,MATCH(A55,'Price List'!A:A,0))</f>
        <v>95.97</v>
      </c>
      <c r="E55" s="38">
        <v>0</v>
      </c>
    </row>
    <row r="56" spans="1:5" hidden="1" x14ac:dyDescent="0.25">
      <c r="A56" s="51" t="s">
        <v>514</v>
      </c>
      <c r="B56" s="103">
        <v>816332013140</v>
      </c>
      <c r="C56" s="40">
        <f>IFERROR(INDEX(EOF!H$28:H$282,MATCH(A56,EOF!A$28:A$282,0)),"-")*INDEX('Price List'!C:C,MATCH(A56,'Price List'!A:A,0))</f>
        <v>0</v>
      </c>
      <c r="D56" s="41">
        <f>IFERROR(INDEX(EOF!E$28:E$282,MATCH(A56,EOF!A$28:A$282,0)),"-")/INDEX('Price List'!C:C,MATCH(A56,'Price List'!A:A,0))</f>
        <v>59.97</v>
      </c>
      <c r="E56" s="38">
        <v>0</v>
      </c>
    </row>
    <row r="57" spans="1:5" hidden="1" x14ac:dyDescent="0.25">
      <c r="A57" s="51" t="s">
        <v>516</v>
      </c>
      <c r="B57" s="103">
        <v>816332013171</v>
      </c>
      <c r="C57" s="40">
        <f>IFERROR(INDEX(EOF!H$28:H$282,MATCH(A57,EOF!A$28:A$282,0)),"-")*INDEX('Price List'!C:C,MATCH(A57,'Price List'!A:A,0))</f>
        <v>0</v>
      </c>
      <c r="D57" s="41">
        <f>IFERROR(INDEX(EOF!E$28:E$282,MATCH(A57,EOF!A$28:A$282,0)),"-")/INDEX('Price List'!C:C,MATCH(A57,'Price List'!A:A,0))</f>
        <v>119.97</v>
      </c>
      <c r="E57" s="38">
        <v>0</v>
      </c>
    </row>
    <row r="58" spans="1:5" hidden="1" x14ac:dyDescent="0.25">
      <c r="A58" s="51" t="s">
        <v>518</v>
      </c>
      <c r="B58" s="103">
        <v>816332013157</v>
      </c>
      <c r="C58" s="40">
        <f>IFERROR(INDEX(EOF!H$28:H$282,MATCH(A58,EOF!A$28:A$282,0)),"-")*INDEX('Price List'!C:C,MATCH(A58,'Price List'!A:A,0))</f>
        <v>0</v>
      </c>
      <c r="D58" s="41">
        <f>IFERROR(INDEX(EOF!E$28:E$282,MATCH(A58,EOF!A$28:A$282,0)),"-")/INDEX('Price List'!C:C,MATCH(A58,'Price List'!A:A,0))</f>
        <v>113.97</v>
      </c>
      <c r="E58" s="38">
        <v>0</v>
      </c>
    </row>
    <row r="59" spans="1:5" hidden="1" x14ac:dyDescent="0.25">
      <c r="A59" s="51" t="s">
        <v>520</v>
      </c>
      <c r="B59" s="103">
        <v>816332013195</v>
      </c>
      <c r="C59" s="40">
        <f>IFERROR(INDEX(EOF!H$28:H$282,MATCH(A59,EOF!A$28:A$282,0)),"-")*INDEX('Price List'!C:C,MATCH(A59,'Price List'!A:A,0))</f>
        <v>0</v>
      </c>
      <c r="D59" s="41">
        <f>IFERROR(INDEX(EOF!E$28:E$282,MATCH(A59,EOF!A$28:A$282,0)),"-")/INDEX('Price List'!C:C,MATCH(A59,'Price List'!A:A,0))</f>
        <v>113.97</v>
      </c>
      <c r="E59" s="38">
        <v>0</v>
      </c>
    </row>
    <row r="60" spans="1:5" hidden="1" x14ac:dyDescent="0.25">
      <c r="A60" s="51" t="s">
        <v>522</v>
      </c>
      <c r="B60" s="103">
        <v>816332013218</v>
      </c>
      <c r="C60" s="40">
        <f>IFERROR(INDEX(EOF!H$28:H$282,MATCH(A60,EOF!A$28:A$282,0)),"-")*INDEX('Price List'!C:C,MATCH(A60,'Price List'!A:A,0))</f>
        <v>0</v>
      </c>
      <c r="D60" s="41">
        <f>IFERROR(INDEX(EOF!E$28:E$282,MATCH(A60,EOF!A$28:A$282,0)),"-")/INDEX('Price List'!C:C,MATCH(A60,'Price List'!A:A,0))</f>
        <v>29.97</v>
      </c>
      <c r="E60" s="38">
        <v>0</v>
      </c>
    </row>
    <row r="61" spans="1:5" hidden="1" x14ac:dyDescent="0.25">
      <c r="A61" s="51" t="s">
        <v>524</v>
      </c>
      <c r="B61" s="103">
        <v>816332013133</v>
      </c>
      <c r="C61" s="40">
        <f>IFERROR(INDEX(EOF!H$28:H$282,MATCH(A61,EOF!A$28:A$282,0)),"-")*INDEX('Price List'!C:C,MATCH(A61,'Price List'!A:A,0))</f>
        <v>0</v>
      </c>
      <c r="D61" s="41">
        <f>IFERROR(INDEX(EOF!E$28:E$282,MATCH(A61,EOF!A$28:A$282,0)),"-")/INDEX('Price List'!C:C,MATCH(A61,'Price List'!A:A,0))</f>
        <v>71.97</v>
      </c>
      <c r="E61" s="38">
        <v>0</v>
      </c>
    </row>
    <row r="62" spans="1:5" hidden="1" x14ac:dyDescent="0.25">
      <c r="A62" s="51" t="s">
        <v>526</v>
      </c>
      <c r="B62" s="103">
        <v>816332013225</v>
      </c>
      <c r="C62" s="40">
        <f>IFERROR(INDEX(EOF!H$28:H$282,MATCH(A62,EOF!A$28:A$282,0)),"-")*INDEX('Price List'!C:C,MATCH(A62,'Price List'!A:A,0))</f>
        <v>0</v>
      </c>
      <c r="D62" s="41">
        <f>IFERROR(INDEX(EOF!E$28:E$282,MATCH(A62,EOF!A$28:A$282,0)),"-")/INDEX('Price List'!C:C,MATCH(A62,'Price List'!A:A,0))</f>
        <v>59.97</v>
      </c>
      <c r="E62" s="38">
        <v>0</v>
      </c>
    </row>
    <row r="63" spans="1:5" hidden="1" x14ac:dyDescent="0.25">
      <c r="A63" s="51" t="s">
        <v>528</v>
      </c>
      <c r="B63" s="103">
        <v>816332013263</v>
      </c>
      <c r="C63" s="40">
        <f>IFERROR(INDEX(EOF!H$28:H$282,MATCH(A63,EOF!A$28:A$282,0)),"-")*INDEX('Price List'!C:C,MATCH(A63,'Price List'!A:A,0))</f>
        <v>0</v>
      </c>
      <c r="D63" s="41">
        <f>IFERROR(INDEX(EOF!E$28:E$282,MATCH(A63,EOF!A$28:A$282,0)),"-")/INDEX('Price List'!C:C,MATCH(A63,'Price List'!A:A,0))</f>
        <v>83.97</v>
      </c>
      <c r="E63" s="38">
        <v>0</v>
      </c>
    </row>
    <row r="64" spans="1:5" hidden="1" x14ac:dyDescent="0.25">
      <c r="A64" s="51" t="s">
        <v>530</v>
      </c>
      <c r="B64" s="103">
        <v>816332013201</v>
      </c>
      <c r="C64" s="40">
        <f>IFERROR(INDEX(EOF!H$28:H$282,MATCH(A64,EOF!A$28:A$282,0)),"-")*INDEX('Price List'!C:C,MATCH(A64,'Price List'!A:A,0))</f>
        <v>0</v>
      </c>
      <c r="D64" s="41">
        <f>IFERROR(INDEX(EOF!E$28:E$282,MATCH(A64,EOF!A$28:A$282,0)),"-")/INDEX('Price List'!C:C,MATCH(A64,'Price List'!A:A,0))</f>
        <v>11.97</v>
      </c>
      <c r="E64" s="38">
        <v>0</v>
      </c>
    </row>
    <row r="65" spans="1:5" hidden="1" x14ac:dyDescent="0.25">
      <c r="A65" s="51" t="s">
        <v>532</v>
      </c>
      <c r="B65" s="103">
        <v>816332013270</v>
      </c>
      <c r="C65" s="40">
        <f>IFERROR(INDEX(EOF!H$28:H$282,MATCH(A65,EOF!A$28:A$282,0)),"-")*INDEX('Price List'!C:C,MATCH(A65,'Price List'!A:A,0))</f>
        <v>0</v>
      </c>
      <c r="D65" s="41">
        <f>IFERROR(INDEX(EOF!E$28:E$282,MATCH(A65,EOF!A$28:A$282,0)),"-")/INDEX('Price List'!C:C,MATCH(A65,'Price List'!A:A,0))</f>
        <v>7.77</v>
      </c>
      <c r="E65" s="38">
        <v>0</v>
      </c>
    </row>
    <row r="66" spans="1:5" hidden="1" x14ac:dyDescent="0.25">
      <c r="A66" s="55" t="s">
        <v>302</v>
      </c>
      <c r="B66" s="103" t="s">
        <v>306</v>
      </c>
      <c r="C66" s="40">
        <f>IFERROR(INDEX(EOF!H$28:H$282,MATCH(A66,EOF!A$28:A$282,0)),"-")*INDEX('Price List'!C:C,MATCH(A66,'Price List'!A:A,0))</f>
        <v>0</v>
      </c>
      <c r="D66" s="41">
        <f>IFERROR(INDEX(EOF!E$28:E$282,MATCH(A66,EOF!A$28:A$282,0)),"-")/INDEX('Price List'!C:C,MATCH(A66,'Price List'!A:A,0))</f>
        <v>167.97</v>
      </c>
      <c r="E66" s="38">
        <v>0</v>
      </c>
    </row>
    <row r="67" spans="1:5" hidden="1" x14ac:dyDescent="0.25">
      <c r="A67" s="55" t="s">
        <v>304</v>
      </c>
      <c r="B67" s="103" t="s">
        <v>307</v>
      </c>
      <c r="C67" s="40">
        <f>IFERROR(INDEX(EOF!H$28:H$282,MATCH(A67,EOF!A$28:A$282,0)),"-")*INDEX('Price List'!C:C,MATCH(A67,'Price List'!A:A,0))</f>
        <v>0</v>
      </c>
      <c r="D67" s="41">
        <f>IFERROR(INDEX(EOF!E$28:E$282,MATCH(A67,EOF!A$28:A$282,0)),"-")/INDEX('Price List'!C:C,MATCH(A67,'Price List'!A:A,0))</f>
        <v>239.97</v>
      </c>
      <c r="E67" s="38">
        <v>0</v>
      </c>
    </row>
    <row r="68" spans="1:5" hidden="1" x14ac:dyDescent="0.25">
      <c r="A68" s="64" t="s">
        <v>375</v>
      </c>
      <c r="B68" s="103" t="s">
        <v>377</v>
      </c>
      <c r="C68" s="40">
        <f>IFERROR(INDEX(EOF!H$28:H$282,MATCH(A68,EOF!A$28:A$282,0)),"-")*INDEX('Price List'!C:C,MATCH(A68,'Price List'!A:A,0))</f>
        <v>0</v>
      </c>
      <c r="D68" s="41">
        <f>IFERROR(INDEX(EOF!E$28:E$282,MATCH(A68,EOF!A$28:A$282,0)),"-")/INDEX('Price List'!C:C,MATCH(A68,'Price List'!A:A,0))</f>
        <v>89.97</v>
      </c>
      <c r="E68" s="38">
        <v>0</v>
      </c>
    </row>
    <row r="69" spans="1:5" hidden="1" x14ac:dyDescent="0.25">
      <c r="A69" s="64" t="s">
        <v>296</v>
      </c>
      <c r="B69" s="103" t="s">
        <v>301</v>
      </c>
      <c r="C69" s="40">
        <f>IFERROR(INDEX(EOF!H$28:H$282,MATCH(A69,EOF!A$28:A$282,0)),"-")*INDEX('Price List'!C:C,MATCH(A69,'Price List'!A:A,0))</f>
        <v>0</v>
      </c>
      <c r="D69" s="41">
        <f>IFERROR(INDEX(EOF!E$28:E$282,MATCH(A69,EOF!A$28:A$282,0)),"-")/INDEX('Price List'!C:C,MATCH(A69,'Price List'!A:A,0))</f>
        <v>35.97</v>
      </c>
      <c r="E69" s="38">
        <v>0</v>
      </c>
    </row>
    <row r="70" spans="1:5" hidden="1" x14ac:dyDescent="0.25">
      <c r="A70" s="64" t="s">
        <v>71</v>
      </c>
      <c r="B70" s="103" t="s">
        <v>191</v>
      </c>
      <c r="C70" s="40">
        <f>IFERROR(INDEX(EOF!H$28:H$282,MATCH(A70,EOF!A$28:A$282,0)),"-")*INDEX('Price List'!C:C,MATCH(A70,'Price List'!A:A,0))</f>
        <v>0</v>
      </c>
      <c r="D70" s="41">
        <f>IFERROR(INDEX(EOF!E$28:E$282,MATCH(A70,EOF!A$28:A$282,0)),"-")/INDEX('Price List'!C:C,MATCH(A70,'Price List'!A:A,0))</f>
        <v>101.97</v>
      </c>
      <c r="E70" s="38">
        <v>0</v>
      </c>
    </row>
    <row r="71" spans="1:5" hidden="1" x14ac:dyDescent="0.25">
      <c r="A71" s="64" t="s">
        <v>294</v>
      </c>
      <c r="B71" s="103" t="s">
        <v>300</v>
      </c>
      <c r="C71" s="40">
        <f>IFERROR(INDEX(EOF!H$28:H$282,MATCH(A71,EOF!A$28:A$282,0)),"-")*INDEX('Price List'!C:C,MATCH(A71,'Price List'!A:A,0))</f>
        <v>0</v>
      </c>
      <c r="D71" s="41">
        <f>IFERROR(INDEX(EOF!E$28:E$282,MATCH(A71,EOF!A$28:A$282,0)),"-")/INDEX('Price List'!C:C,MATCH(A71,'Price List'!A:A,0))</f>
        <v>107.97</v>
      </c>
      <c r="E71" s="38">
        <v>0</v>
      </c>
    </row>
    <row r="72" spans="1:5" hidden="1" x14ac:dyDescent="0.25">
      <c r="A72" s="64" t="s">
        <v>298</v>
      </c>
      <c r="B72" s="103">
        <v>816332011207</v>
      </c>
      <c r="C72" s="40">
        <f>IFERROR(INDEX(EOF!H$28:H$282,MATCH(A72,EOF!A$28:A$282,0)),"-")*INDEX('Price List'!C:C,MATCH(A72,'Price List'!A:A,0))</f>
        <v>0</v>
      </c>
      <c r="D72" s="41">
        <f>IFERROR(INDEX(EOF!E$28:E$282,MATCH(A72,EOF!A$28:A$282,0)),"-")/INDEX('Price List'!C:C,MATCH(A72,'Price List'!A:A,0))</f>
        <v>113.97</v>
      </c>
      <c r="E72" s="38">
        <v>0</v>
      </c>
    </row>
    <row r="73" spans="1:5" hidden="1" x14ac:dyDescent="0.25">
      <c r="A73" s="64" t="s">
        <v>534</v>
      </c>
      <c r="B73" s="103" t="s">
        <v>192</v>
      </c>
      <c r="C73" s="40">
        <f>IFERROR(INDEX(EOF!H$28:H$282,MATCH(A73,EOF!A$28:A$282,0)),"-")*INDEX('Price List'!C:C,MATCH(A73,'Price List'!A:A,0))</f>
        <v>0</v>
      </c>
      <c r="D73" s="41">
        <f>IFERROR(INDEX(EOF!E$28:E$282,MATCH(A73,EOF!A$28:A$282,0)),"-")/INDEX('Price List'!C:C,MATCH(A73,'Price List'!A:A,0))</f>
        <v>131.97</v>
      </c>
      <c r="E73" s="38">
        <v>0</v>
      </c>
    </row>
    <row r="74" spans="1:5" hidden="1" x14ac:dyDescent="0.25">
      <c r="A74" s="64" t="s">
        <v>536</v>
      </c>
      <c r="B74" s="103">
        <v>816332013119</v>
      </c>
      <c r="C74" s="40">
        <f>IFERROR(INDEX(EOF!H$28:H$282,MATCH(A74,EOF!A$28:A$282,0)),"-")*INDEX('Price List'!C:C,MATCH(A74,'Price List'!A:A,0))</f>
        <v>0</v>
      </c>
      <c r="D74" s="41">
        <f>IFERROR(INDEX(EOF!E$28:E$282,MATCH(A74,EOF!A$28:A$282,0)),"-")/INDEX('Price List'!C:C,MATCH(A74,'Price List'!A:A,0))</f>
        <v>119.97</v>
      </c>
      <c r="E74" s="38">
        <v>0</v>
      </c>
    </row>
    <row r="75" spans="1:5" hidden="1" x14ac:dyDescent="0.25">
      <c r="A75" s="64" t="s">
        <v>538</v>
      </c>
      <c r="B75" s="103">
        <v>816332013126</v>
      </c>
      <c r="C75" s="40">
        <f>IFERROR(INDEX(EOF!H$28:H$282,MATCH(A75,EOF!A$28:A$282,0)),"-")*INDEX('Price List'!C:C,MATCH(A75,'Price List'!A:A,0))</f>
        <v>0</v>
      </c>
      <c r="D75" s="41">
        <f>IFERROR(INDEX(EOF!E$28:E$282,MATCH(A75,EOF!A$28:A$282,0)),"-")/INDEX('Price List'!C:C,MATCH(A75,'Price List'!A:A,0))</f>
        <v>149.97</v>
      </c>
      <c r="E75" s="38">
        <v>0</v>
      </c>
    </row>
    <row r="76" spans="1:5" hidden="1" x14ac:dyDescent="0.25">
      <c r="A76" s="64" t="s">
        <v>540</v>
      </c>
      <c r="B76" s="103">
        <v>816332012884</v>
      </c>
      <c r="C76" s="40">
        <f>IFERROR(INDEX(EOF!H$28:H$282,MATCH(A76,EOF!A$28:A$282,0)),"-")*INDEX('Price List'!C:C,MATCH(A76,'Price List'!A:A,0))</f>
        <v>0</v>
      </c>
      <c r="D76" s="41">
        <f>IFERROR(INDEX(EOF!E$28:E$282,MATCH(A76,EOF!A$28:A$282,0)),"-")/INDEX('Price List'!C:C,MATCH(A76,'Price List'!A:A,0))</f>
        <v>59.97</v>
      </c>
      <c r="E76" s="38">
        <v>0</v>
      </c>
    </row>
    <row r="77" spans="1:5" hidden="1" x14ac:dyDescent="0.25">
      <c r="A77" s="64" t="s">
        <v>542</v>
      </c>
      <c r="B77" s="103">
        <v>816332012815</v>
      </c>
      <c r="C77" s="40">
        <f>IFERROR(INDEX(EOF!H$28:H$282,MATCH(A77,EOF!A$28:A$282,0)),"-")*INDEX('Price List'!C:C,MATCH(A77,'Price List'!A:A,0))</f>
        <v>0</v>
      </c>
      <c r="D77" s="41">
        <f>IFERROR(INDEX(EOF!E$28:E$282,MATCH(A77,EOF!A$28:A$282,0)),"-")/INDEX('Price List'!C:C,MATCH(A77,'Price List'!A:A,0))</f>
        <v>59.97</v>
      </c>
      <c r="E77" s="38">
        <v>0</v>
      </c>
    </row>
    <row r="78" spans="1:5" hidden="1" x14ac:dyDescent="0.25">
      <c r="A78" s="65" t="s">
        <v>544</v>
      </c>
      <c r="B78" s="103">
        <v>816332012877</v>
      </c>
      <c r="C78" s="40">
        <f>IFERROR(INDEX(EOF!H$28:H$282,MATCH(A78,EOF!A$28:A$282,0)),"-")*INDEX('Price List'!C:C,MATCH(A78,'Price List'!A:A,0))</f>
        <v>0</v>
      </c>
      <c r="D78" s="41">
        <f>IFERROR(INDEX(EOF!E$28:E$282,MATCH(A78,EOF!A$28:A$282,0)),"-")/INDEX('Price List'!C:C,MATCH(A78,'Price List'!A:A,0))</f>
        <v>35.97</v>
      </c>
      <c r="E78" s="38">
        <v>0</v>
      </c>
    </row>
    <row r="79" spans="1:5" hidden="1" x14ac:dyDescent="0.25">
      <c r="A79" s="63" t="s">
        <v>546</v>
      </c>
      <c r="B79" s="103">
        <v>816332012860</v>
      </c>
      <c r="C79" s="40">
        <f>IFERROR(INDEX(EOF!H$28:H$282,MATCH(A79,EOF!A$28:A$282,0)),"-")*INDEX('Price List'!C:C,MATCH(A79,'Price List'!A:A,0))</f>
        <v>0</v>
      </c>
      <c r="D79" s="41">
        <f>IFERROR(INDEX(EOF!E$28:E$282,MATCH(A79,EOF!A$28:A$282,0)),"-")/INDEX('Price List'!C:C,MATCH(A79,'Price List'!A:A,0))</f>
        <v>20.97</v>
      </c>
      <c r="E79" s="38">
        <v>0</v>
      </c>
    </row>
    <row r="80" spans="1:5" hidden="1" x14ac:dyDescent="0.25">
      <c r="A80" s="63" t="s">
        <v>73</v>
      </c>
      <c r="B80" s="103" t="s">
        <v>193</v>
      </c>
      <c r="C80" s="40">
        <f>IFERROR(INDEX(EOF!H$28:H$282,MATCH(A80,EOF!A$28:A$282,0)),"-")*INDEX('Price List'!C:C,MATCH(A80,'Price List'!A:A,0))</f>
        <v>0</v>
      </c>
      <c r="D80" s="41">
        <f>IFERROR(INDEX(EOF!E$28:E$282,MATCH(A80,EOF!A$28:A$282,0)),"-")/INDEX('Price List'!C:C,MATCH(A80,'Price List'!A:A,0))</f>
        <v>107.97</v>
      </c>
      <c r="E80" s="38">
        <v>0</v>
      </c>
    </row>
    <row r="81" spans="1:5" hidden="1" x14ac:dyDescent="0.25">
      <c r="A81" s="53" t="s">
        <v>75</v>
      </c>
      <c r="B81" s="103" t="s">
        <v>194</v>
      </c>
      <c r="C81" s="40">
        <f>IFERROR(INDEX(EOF!H$28:H$282,MATCH(A81,EOF!A$28:A$282,0)),"-")*INDEX('Price List'!C:C,MATCH(A81,'Price List'!A:A,0))</f>
        <v>0</v>
      </c>
      <c r="D81" s="41">
        <f>IFERROR(INDEX(EOF!E$28:E$282,MATCH(A81,EOF!A$28:A$282,0)),"-")/INDEX('Price List'!C:C,MATCH(A81,'Price List'!A:A,0))</f>
        <v>53.97</v>
      </c>
      <c r="E81" s="38">
        <v>0</v>
      </c>
    </row>
    <row r="82" spans="1:5" hidden="1" x14ac:dyDescent="0.25">
      <c r="A82" s="63" t="s">
        <v>83</v>
      </c>
      <c r="B82" s="103" t="s">
        <v>198</v>
      </c>
      <c r="C82" s="40">
        <f>IFERROR(INDEX(EOF!H$28:H$282,MATCH(A82,EOF!A$28:A$282,0)),"-")*INDEX('Price List'!C:C,MATCH(A82,'Price List'!A:A,0))</f>
        <v>0</v>
      </c>
      <c r="D82" s="41">
        <f>IFERROR(INDEX(EOF!E$28:E$282,MATCH(A82,EOF!A$28:A$282,0)),"-")/INDEX('Price List'!C:C,MATCH(A82,'Price List'!A:A,0))</f>
        <v>9.57</v>
      </c>
      <c r="E82" s="38">
        <v>0</v>
      </c>
    </row>
    <row r="83" spans="1:5" hidden="1" x14ac:dyDescent="0.25">
      <c r="A83" s="64" t="s">
        <v>84</v>
      </c>
      <c r="B83" s="103" t="s">
        <v>199</v>
      </c>
      <c r="C83" s="40">
        <f>IFERROR(INDEX(EOF!H$28:H$282,MATCH(A83,EOF!A$28:A$282,0)),"-")*INDEX('Price List'!C:C,MATCH(A83,'Price List'!A:A,0))</f>
        <v>0</v>
      </c>
      <c r="D83" s="41">
        <f>IFERROR(INDEX(EOF!E$28:E$282,MATCH(A83,EOF!A$28:A$282,0)),"-")/INDEX('Price List'!C:C,MATCH(A83,'Price List'!A:A,0))</f>
        <v>11.37</v>
      </c>
      <c r="E83" s="38">
        <v>0</v>
      </c>
    </row>
    <row r="84" spans="1:5" hidden="1" x14ac:dyDescent="0.25">
      <c r="A84" s="64" t="s">
        <v>378</v>
      </c>
      <c r="B84" s="103" t="s">
        <v>380</v>
      </c>
      <c r="C84" s="40">
        <f>IFERROR(INDEX(EOF!H$28:H$282,MATCH(A84,EOF!A$28:A$282,0)),"-")*INDEX('Price List'!C:C,MATCH(A84,'Price List'!A:A,0))</f>
        <v>0</v>
      </c>
      <c r="D84" s="41">
        <f>IFERROR(INDEX(EOF!E$28:E$282,MATCH(A84,EOF!A$28:A$282,0)),"-")/INDEX('Price List'!C:C,MATCH(A84,'Price List'!A:A,0))</f>
        <v>11.37</v>
      </c>
      <c r="E84" s="38">
        <v>0</v>
      </c>
    </row>
    <row r="85" spans="1:5" hidden="1" x14ac:dyDescent="0.25">
      <c r="A85" s="64" t="s">
        <v>85</v>
      </c>
      <c r="B85" s="103" t="s">
        <v>200</v>
      </c>
      <c r="C85" s="40">
        <f>IFERROR(INDEX(EOF!H$28:H$282,MATCH(A85,EOF!A$28:A$282,0)),"-")*INDEX('Price List'!C:C,MATCH(A85,'Price List'!A:A,0))</f>
        <v>0</v>
      </c>
      <c r="D85" s="41">
        <f>IFERROR(INDEX(EOF!E$28:E$282,MATCH(A85,EOF!A$28:A$282,0)),"-")/INDEX('Price List'!C:C,MATCH(A85,'Price List'!A:A,0))</f>
        <v>13.77</v>
      </c>
      <c r="E85" s="38">
        <v>0</v>
      </c>
    </row>
    <row r="86" spans="1:5" hidden="1" x14ac:dyDescent="0.25">
      <c r="A86" s="64" t="s">
        <v>381</v>
      </c>
      <c r="B86" s="103">
        <v>816332010996</v>
      </c>
      <c r="C86" s="40">
        <f>IFERROR(INDEX(EOF!H$28:H$282,MATCH(A86,EOF!A$28:A$282,0)),"-")*INDEX('Price List'!C:C,MATCH(A86,'Price List'!A:A,0))</f>
        <v>0</v>
      </c>
      <c r="D86" s="41">
        <f>IFERROR(INDEX(EOF!E$28:E$282,MATCH(A86,EOF!A$28:A$282,0)),"-")/INDEX('Price List'!C:C,MATCH(A86,'Price List'!A:A,0))</f>
        <v>13.77</v>
      </c>
      <c r="E86" s="38">
        <v>0</v>
      </c>
    </row>
    <row r="87" spans="1:5" hidden="1" x14ac:dyDescent="0.25">
      <c r="A87" s="64" t="s">
        <v>124</v>
      </c>
      <c r="B87" s="103" t="s">
        <v>201</v>
      </c>
      <c r="C87" s="40">
        <f>IFERROR(INDEX(EOF!H$28:H$282,MATCH(A87,EOF!A$28:A$282,0)),"-")*INDEX('Price List'!C:C,MATCH(A87,'Price List'!A:A,0))</f>
        <v>0</v>
      </c>
      <c r="D87" s="41">
        <f>IFERROR(INDEX(EOF!E$28:E$282,MATCH(A87,EOF!A$28:A$282,0)),"-")/INDEX('Price List'!C:C,MATCH(A87,'Price List'!A:A,0))</f>
        <v>17.97</v>
      </c>
      <c r="E87" s="38">
        <v>0</v>
      </c>
    </row>
    <row r="88" spans="1:5" hidden="1" x14ac:dyDescent="0.25">
      <c r="A88" s="64" t="s">
        <v>383</v>
      </c>
      <c r="B88" s="103" t="s">
        <v>385</v>
      </c>
      <c r="C88" s="40">
        <f>IFERROR(INDEX(EOF!H$28:H$282,MATCH(A88,EOF!A$28:A$282,0)),"-")*INDEX('Price List'!C:C,MATCH(A88,'Price List'!A:A,0))</f>
        <v>0</v>
      </c>
      <c r="D88" s="41">
        <f>IFERROR(INDEX(EOF!E$28:E$282,MATCH(A88,EOF!A$28:A$282,0)),"-")/INDEX('Price List'!C:C,MATCH(A88,'Price List'!A:A,0))</f>
        <v>137.97</v>
      </c>
      <c r="E88" s="38">
        <v>0</v>
      </c>
    </row>
    <row r="89" spans="1:5" hidden="1" x14ac:dyDescent="0.25">
      <c r="A89" s="63" t="s">
        <v>310</v>
      </c>
      <c r="B89" s="103" t="s">
        <v>313</v>
      </c>
      <c r="C89" s="40">
        <f>IFERROR(INDEX(EOF!H$28:H$282,MATCH(A89,EOF!A$28:A$282,0)),"-")*INDEX('Price List'!C:C,MATCH(A89,'Price List'!A:A,0))</f>
        <v>0</v>
      </c>
      <c r="D89" s="41">
        <f>IFERROR(INDEX(EOF!E$28:E$282,MATCH(A89,EOF!A$28:A$282,0)),"-")/INDEX('Price List'!C:C,MATCH(A89,'Price List'!A:A,0))</f>
        <v>107.97</v>
      </c>
      <c r="E89" s="38">
        <v>0</v>
      </c>
    </row>
    <row r="90" spans="1:5" hidden="1" x14ac:dyDescent="0.25">
      <c r="A90" s="51" t="s">
        <v>308</v>
      </c>
      <c r="B90" s="103" t="s">
        <v>312</v>
      </c>
      <c r="C90" s="40">
        <f>IFERROR(INDEX(EOF!H$28:H$282,MATCH(A90,EOF!A$28:A$282,0)),"-")*INDEX('Price List'!C:C,MATCH(A90,'Price List'!A:A,0))</f>
        <v>0</v>
      </c>
      <c r="D90" s="41">
        <f>IFERROR(INDEX(EOF!E$28:E$282,MATCH(A90,EOF!A$28:A$282,0)),"-")/INDEX('Price List'!C:C,MATCH(A90,'Price List'!A:A,0))</f>
        <v>101.97</v>
      </c>
      <c r="E90" s="38">
        <v>0</v>
      </c>
    </row>
    <row r="91" spans="1:5" hidden="1" x14ac:dyDescent="0.25">
      <c r="A91" s="51" t="s">
        <v>94</v>
      </c>
      <c r="B91" s="103" t="s">
        <v>204</v>
      </c>
      <c r="C91" s="40">
        <f>IFERROR(INDEX(EOF!H$28:H$282,MATCH(A91,EOF!A$28:A$282,0)),"-")*INDEX('Price List'!C:C,MATCH(A91,'Price List'!A:A,0))</f>
        <v>0</v>
      </c>
      <c r="D91" s="41">
        <f>IFERROR(INDEX(EOF!E$28:E$282,MATCH(A91,EOF!A$28:A$282,0)),"-")/INDEX('Price List'!C:C,MATCH(A91,'Price List'!A:A,0))</f>
        <v>75.569999999999993</v>
      </c>
      <c r="E91" s="38">
        <v>0</v>
      </c>
    </row>
    <row r="92" spans="1:5" hidden="1" x14ac:dyDescent="0.25">
      <c r="A92" s="51" t="s">
        <v>96</v>
      </c>
      <c r="B92" s="103" t="s">
        <v>205</v>
      </c>
      <c r="C92" s="40">
        <f>IFERROR(INDEX(EOF!H$28:H$282,MATCH(A92,EOF!A$28:A$282,0)),"-")*INDEX('Price List'!C:C,MATCH(A92,'Price List'!A:A,0))</f>
        <v>0</v>
      </c>
      <c r="D92" s="41">
        <f>IFERROR(INDEX(EOF!E$28:E$282,MATCH(A92,EOF!A$28:A$282,0)),"-")/INDEX('Price List'!C:C,MATCH(A92,'Price List'!A:A,0))</f>
        <v>75.569999999999993</v>
      </c>
      <c r="E92" s="38">
        <v>0</v>
      </c>
    </row>
    <row r="93" spans="1:5" hidden="1" x14ac:dyDescent="0.25">
      <c r="A93" s="51" t="s">
        <v>97</v>
      </c>
      <c r="B93" s="103" t="s">
        <v>206</v>
      </c>
      <c r="C93" s="40">
        <f>IFERROR(INDEX(EOF!H$28:H$282,MATCH(A93,EOF!A$28:A$282,0)),"-")*INDEX('Price List'!C:C,MATCH(A93,'Price List'!A:A,0))</f>
        <v>0</v>
      </c>
      <c r="D93" s="41">
        <f>IFERROR(INDEX(EOF!E$28:E$282,MATCH(A93,EOF!A$28:A$282,0)),"-")/INDEX('Price List'!C:C,MATCH(A93,'Price List'!A:A,0))</f>
        <v>75.569999999999993</v>
      </c>
      <c r="E93" s="38">
        <v>0</v>
      </c>
    </row>
    <row r="94" spans="1:5" hidden="1" x14ac:dyDescent="0.25">
      <c r="A94" s="51" t="s">
        <v>98</v>
      </c>
      <c r="B94" s="103" t="s">
        <v>207</v>
      </c>
      <c r="C94" s="40">
        <f>IFERROR(INDEX(EOF!H$28:H$282,MATCH(A94,EOF!A$28:A$282,0)),"-")*INDEX('Price List'!C:C,MATCH(A94,'Price List'!A:A,0))</f>
        <v>0</v>
      </c>
      <c r="D94" s="41">
        <f>IFERROR(INDEX(EOF!E$28:E$282,MATCH(A94,EOF!A$28:A$282,0)),"-")/INDEX('Price List'!C:C,MATCH(A94,'Price List'!A:A,0))</f>
        <v>75.569999999999993</v>
      </c>
      <c r="E94" s="38">
        <v>0</v>
      </c>
    </row>
    <row r="95" spans="1:5" hidden="1" x14ac:dyDescent="0.25">
      <c r="A95" s="51" t="s">
        <v>251</v>
      </c>
      <c r="B95" s="103" t="s">
        <v>253</v>
      </c>
      <c r="C95" s="40">
        <f>IFERROR(INDEX(EOF!H$28:H$282,MATCH(A95,EOF!A$28:A$282,0)),"-")*INDEX('Price List'!C:C,MATCH(A95,'Price List'!A:A,0))</f>
        <v>0</v>
      </c>
      <c r="D95" s="41">
        <f>IFERROR(INDEX(EOF!E$28:E$282,MATCH(A95,EOF!A$28:A$282,0)),"-")/INDEX('Price List'!C:C,MATCH(A95,'Price List'!A:A,0))</f>
        <v>89.97</v>
      </c>
      <c r="E95" s="38">
        <v>0</v>
      </c>
    </row>
    <row r="96" spans="1:5" hidden="1" x14ac:dyDescent="0.25">
      <c r="A96" s="51" t="s">
        <v>254</v>
      </c>
      <c r="B96" s="103" t="s">
        <v>256</v>
      </c>
      <c r="C96" s="40">
        <f>IFERROR(INDEX(EOF!H$28:H$282,MATCH(A96,EOF!A$28:A$282,0)),"-")*INDEX('Price List'!C:C,MATCH(A96,'Price List'!A:A,0))</f>
        <v>0</v>
      </c>
      <c r="D96" s="41">
        <f>IFERROR(INDEX(EOF!E$28:E$282,MATCH(A96,EOF!A$28:A$282,0)),"-")/INDEX('Price List'!C:C,MATCH(A96,'Price List'!A:A,0))</f>
        <v>89.97</v>
      </c>
      <c r="E96" s="38">
        <v>0</v>
      </c>
    </row>
    <row r="97" spans="1:5" hidden="1" x14ac:dyDescent="0.25">
      <c r="A97" s="51" t="s">
        <v>101</v>
      </c>
      <c r="B97" s="103" t="s">
        <v>208</v>
      </c>
      <c r="C97" s="40">
        <f>IFERROR(INDEX(EOF!H$28:H$282,MATCH(A97,EOF!A$28:A$282,0)),"-")*INDEX('Price List'!C:C,MATCH(A97,'Price List'!A:A,0))</f>
        <v>0</v>
      </c>
      <c r="D97" s="41">
        <f>IFERROR(INDEX(EOF!E$28:E$282,MATCH(A97,EOF!A$28:A$282,0)),"-")/INDEX('Price List'!C:C,MATCH(A97,'Price List'!A:A,0))</f>
        <v>95.97</v>
      </c>
      <c r="E97" s="38">
        <v>0</v>
      </c>
    </row>
    <row r="98" spans="1:5" hidden="1" x14ac:dyDescent="0.25">
      <c r="A98" s="51" t="s">
        <v>104</v>
      </c>
      <c r="B98" s="103" t="s">
        <v>209</v>
      </c>
      <c r="C98" s="40">
        <f>IFERROR(INDEX(EOF!H$28:H$282,MATCH(A98,EOF!A$28:A$282,0)),"-")*INDEX('Price List'!C:C,MATCH(A98,'Price List'!A:A,0))</f>
        <v>0</v>
      </c>
      <c r="D98" s="41">
        <f>IFERROR(INDEX(EOF!E$28:E$282,MATCH(A98,EOF!A$28:A$282,0)),"-")/INDEX('Price List'!C:C,MATCH(A98,'Price List'!A:A,0))</f>
        <v>95.97</v>
      </c>
      <c r="E98" s="38">
        <v>0</v>
      </c>
    </row>
    <row r="99" spans="1:5" hidden="1" x14ac:dyDescent="0.25">
      <c r="A99" s="51" t="s">
        <v>548</v>
      </c>
      <c r="B99" s="103" t="s">
        <v>668</v>
      </c>
      <c r="C99" s="40">
        <f>IFERROR(INDEX(EOF!H$28:H$282,MATCH(A99,EOF!A$28:A$282,0)),"-")*INDEX('Price List'!C:C,MATCH(A99,'Price List'!A:A,0))</f>
        <v>0</v>
      </c>
      <c r="D99" s="41">
        <f>IFERROR(INDEX(EOF!E$28:E$282,MATCH(A99,EOF!A$28:A$282,0)),"-")/INDEX('Price List'!C:C,MATCH(A99,'Price List'!A:A,0))</f>
        <v>95.97</v>
      </c>
      <c r="E99" s="38">
        <v>0</v>
      </c>
    </row>
    <row r="100" spans="1:5" hidden="1" x14ac:dyDescent="0.25">
      <c r="A100" s="51" t="s">
        <v>476</v>
      </c>
      <c r="B100" s="103" t="s">
        <v>210</v>
      </c>
      <c r="C100" s="40">
        <f>IFERROR(INDEX(EOF!H$28:H$282,MATCH(A100,EOF!A$28:A$282,0)),"-")*INDEX('Price List'!C:C,MATCH(A100,'Price List'!A:A,0))</f>
        <v>0</v>
      </c>
      <c r="D100" s="41">
        <f>IFERROR(INDEX(EOF!E$28:E$282,MATCH(A100,EOF!A$28:A$282,0)),"-")/INDEX('Price List'!C:C,MATCH(A100,'Price List'!A:A,0))</f>
        <v>113.97</v>
      </c>
      <c r="E100" s="38">
        <v>0</v>
      </c>
    </row>
    <row r="101" spans="1:5" hidden="1" x14ac:dyDescent="0.25">
      <c r="A101" s="51" t="s">
        <v>106</v>
      </c>
      <c r="B101" s="103" t="s">
        <v>211</v>
      </c>
      <c r="C101" s="40">
        <f>IFERROR(INDEX(EOF!H$28:H$282,MATCH(A101,EOF!A$28:A$282,0)),"-")*INDEX('Price List'!C:C,MATCH(A101,'Price List'!A:A,0))</f>
        <v>0</v>
      </c>
      <c r="D101" s="41">
        <f>IFERROR(INDEX(EOF!E$28:E$282,MATCH(A101,EOF!A$28:A$282,0)),"-")/INDEX('Price List'!C:C,MATCH(A101,'Price List'!A:A,0))</f>
        <v>119.97</v>
      </c>
      <c r="E101" s="38">
        <v>0</v>
      </c>
    </row>
    <row r="102" spans="1:5" hidden="1" x14ac:dyDescent="0.25">
      <c r="A102" s="51" t="s">
        <v>550</v>
      </c>
      <c r="B102" s="103">
        <v>816332012969</v>
      </c>
      <c r="C102" s="40">
        <f>IFERROR(INDEX(EOF!H$28:H$282,MATCH(A102,EOF!A$28:A$282,0)),"-")*INDEX('Price List'!C:C,MATCH(A102,'Price List'!A:A,0))</f>
        <v>0</v>
      </c>
      <c r="D102" s="41">
        <f>IFERROR(INDEX(EOF!E$28:E$282,MATCH(A102,EOF!A$28:A$282,0)),"-")/INDEX('Price List'!C:C,MATCH(A102,'Price List'!A:A,0))</f>
        <v>119.97</v>
      </c>
      <c r="E102" s="38">
        <v>0</v>
      </c>
    </row>
    <row r="103" spans="1:5" hidden="1" x14ac:dyDescent="0.25">
      <c r="A103" s="51" t="s">
        <v>108</v>
      </c>
      <c r="B103" s="103" t="s">
        <v>212</v>
      </c>
      <c r="C103" s="40">
        <f>IFERROR(INDEX(EOF!H$28:H$282,MATCH(A103,EOF!A$28:A$282,0)),"-")*INDEX('Price List'!C:C,MATCH(A103,'Price List'!A:A,0))</f>
        <v>0</v>
      </c>
      <c r="D103" s="41">
        <f>IFERROR(INDEX(EOF!E$28:E$282,MATCH(A103,EOF!A$28:A$282,0)),"-")/INDEX('Price List'!C:C,MATCH(A103,'Price List'!A:A,0))</f>
        <v>131.97</v>
      </c>
      <c r="E103" s="38">
        <v>0</v>
      </c>
    </row>
    <row r="104" spans="1:5" hidden="1" x14ac:dyDescent="0.25">
      <c r="A104" s="51" t="s">
        <v>110</v>
      </c>
      <c r="B104" s="103" t="s">
        <v>213</v>
      </c>
      <c r="C104" s="40">
        <f>IFERROR(INDEX(EOF!H$28:H$282,MATCH(A104,EOF!A$28:A$282,0)),"-")*INDEX('Price List'!C:C,MATCH(A104,'Price List'!A:A,0))</f>
        <v>0</v>
      </c>
      <c r="D104" s="41">
        <f>IFERROR(INDEX(EOF!E$28:E$282,MATCH(A104,EOF!A$28:A$282,0)),"-")/INDEX('Price List'!C:C,MATCH(A104,'Price List'!A:A,0))</f>
        <v>131.97</v>
      </c>
      <c r="E104" s="38">
        <v>0</v>
      </c>
    </row>
    <row r="105" spans="1:5" hidden="1" x14ac:dyDescent="0.25">
      <c r="A105" s="51" t="s">
        <v>552</v>
      </c>
      <c r="B105" s="103">
        <v>816332012990</v>
      </c>
      <c r="C105" s="40">
        <f>IFERROR(INDEX(EOF!H$28:H$282,MATCH(A105,EOF!A$28:A$282,0)),"-")*INDEX('Price List'!C:C,MATCH(A105,'Price List'!A:A,0))</f>
        <v>0</v>
      </c>
      <c r="D105" s="41">
        <f>IFERROR(INDEX(EOF!E$28:E$282,MATCH(A105,EOF!A$28:A$282,0)),"-")/INDEX('Price List'!C:C,MATCH(A105,'Price List'!A:A,0))</f>
        <v>137.97</v>
      </c>
      <c r="E105" s="38">
        <v>0</v>
      </c>
    </row>
    <row r="106" spans="1:5" hidden="1" x14ac:dyDescent="0.25">
      <c r="A106" s="55" t="s">
        <v>112</v>
      </c>
      <c r="B106" s="103" t="s">
        <v>214</v>
      </c>
      <c r="C106" s="40">
        <f>IFERROR(INDEX(EOF!H$28:H$282,MATCH(A106,EOF!A$28:A$282,0)),"-")*INDEX('Price List'!C:C,MATCH(A106,'Price List'!A:A,0))</f>
        <v>0</v>
      </c>
      <c r="D106" s="41">
        <f>IFERROR(INDEX(EOF!E$28:E$282,MATCH(A106,EOF!A$28:A$282,0)),"-")/INDEX('Price List'!C:C,MATCH(A106,'Price List'!A:A,0))</f>
        <v>143.97</v>
      </c>
      <c r="E106" s="38">
        <v>0</v>
      </c>
    </row>
    <row r="107" spans="1:5" hidden="1" x14ac:dyDescent="0.25">
      <c r="A107" s="55" t="s">
        <v>554</v>
      </c>
      <c r="B107" s="103">
        <v>816332012983</v>
      </c>
      <c r="C107" s="40">
        <f>IFERROR(INDEX(EOF!H$28:H$282,MATCH(A107,EOF!A$28:A$282,0)),"-")*INDEX('Price List'!C:C,MATCH(A107,'Price List'!A:A,0))</f>
        <v>0</v>
      </c>
      <c r="D107" s="41">
        <f>IFERROR(INDEX(EOF!E$28:E$282,MATCH(A107,EOF!A$28:A$282,0)),"-")/INDEX('Price List'!C:C,MATCH(A107,'Price List'!A:A,0))</f>
        <v>143.97</v>
      </c>
      <c r="E107" s="38">
        <v>0</v>
      </c>
    </row>
    <row r="108" spans="1:5" hidden="1" x14ac:dyDescent="0.25">
      <c r="A108" s="55" t="s">
        <v>314</v>
      </c>
      <c r="B108" s="103" t="s">
        <v>318</v>
      </c>
      <c r="C108" s="40">
        <f>IFERROR(INDEX(EOF!H$28:H$282,MATCH(A108,EOF!A$28:A$282,0)),"-")*INDEX('Price List'!C:C,MATCH(A108,'Price List'!A:A,0))</f>
        <v>0</v>
      </c>
      <c r="D108" s="41">
        <f>IFERROR(INDEX(EOF!E$28:E$282,MATCH(A108,EOF!A$28:A$282,0)),"-")/INDEX('Price List'!C:C,MATCH(A108,'Price List'!A:A,0))</f>
        <v>17.97</v>
      </c>
      <c r="E108" s="38">
        <v>0</v>
      </c>
    </row>
    <row r="109" spans="1:5" hidden="1" x14ac:dyDescent="0.25">
      <c r="A109" s="66" t="s">
        <v>556</v>
      </c>
      <c r="B109" s="103">
        <v>816332012839</v>
      </c>
      <c r="C109" s="40">
        <f>IFERROR(INDEX(EOF!H$28:H$282,MATCH(A109,EOF!A$28:A$282,0)),"-")*INDEX('Price List'!C:C,MATCH(A109,'Price List'!A:A,0))</f>
        <v>0</v>
      </c>
      <c r="D109" s="41">
        <f>IFERROR(INDEX(EOF!E$28:E$282,MATCH(A109,EOF!A$28:A$282,0)),"-")/INDEX('Price List'!C:C,MATCH(A109,'Price List'!A:A,0))</f>
        <v>17.97</v>
      </c>
      <c r="E109" s="38">
        <v>0</v>
      </c>
    </row>
    <row r="110" spans="1:5" hidden="1" x14ac:dyDescent="0.25">
      <c r="A110" s="66" t="s">
        <v>90</v>
      </c>
      <c r="B110" s="103" t="s">
        <v>202</v>
      </c>
      <c r="C110" s="40">
        <f>IFERROR(INDEX(EOF!H$28:H$282,MATCH(A110,EOF!A$28:A$282,0)),"-")*INDEX('Price List'!C:C,MATCH(A110,'Price List'!A:A,0))</f>
        <v>0</v>
      </c>
      <c r="D110" s="41">
        <f>IFERROR(INDEX(EOF!E$28:E$282,MATCH(A110,EOF!A$28:A$282,0)),"-")/INDEX('Price List'!C:C,MATCH(A110,'Price List'!A:A,0))</f>
        <v>17.97</v>
      </c>
      <c r="E110" s="38">
        <v>0</v>
      </c>
    </row>
    <row r="111" spans="1:5" hidden="1" x14ac:dyDescent="0.25">
      <c r="A111" s="66" t="s">
        <v>93</v>
      </c>
      <c r="B111" s="103" t="s">
        <v>203</v>
      </c>
      <c r="C111" s="40">
        <f>IFERROR(INDEX(EOF!H$28:H$282,MATCH(A111,EOF!A$28:A$282,0)),"-")*INDEX('Price List'!C:C,MATCH(A111,'Price List'!A:A,0))</f>
        <v>0</v>
      </c>
      <c r="D111" s="41">
        <f>IFERROR(INDEX(EOF!E$28:E$282,MATCH(A111,EOF!A$28:A$282,0)),"-")/INDEX('Price List'!C:C,MATCH(A111,'Price List'!A:A,0))</f>
        <v>2.48</v>
      </c>
      <c r="E111" s="38">
        <v>0</v>
      </c>
    </row>
    <row r="112" spans="1:5" hidden="1" x14ac:dyDescent="0.25">
      <c r="A112" s="66" t="s">
        <v>126</v>
      </c>
      <c r="B112" s="103" t="s">
        <v>215</v>
      </c>
      <c r="C112" s="40">
        <f>IFERROR(INDEX(EOF!H$28:H$282,MATCH(A112,EOF!A$28:A$282,0)),"-")*INDEX('Price List'!C:C,MATCH(A112,'Price List'!A:A,0))</f>
        <v>0</v>
      </c>
      <c r="D112" s="41">
        <f>IFERROR(INDEX(EOF!E$28:E$282,MATCH(A112,EOF!A$28:A$282,0)),"-")/INDEX('Price List'!C:C,MATCH(A112,'Price List'!A:A,0))</f>
        <v>11.97</v>
      </c>
      <c r="E112" s="38">
        <v>0</v>
      </c>
    </row>
    <row r="113" spans="1:5" hidden="1" x14ac:dyDescent="0.25">
      <c r="A113" s="69" t="s">
        <v>316</v>
      </c>
      <c r="B113" s="103" t="s">
        <v>319</v>
      </c>
      <c r="C113" s="40">
        <f>IFERROR(INDEX(EOF!H$28:H$282,MATCH(A113,EOF!A$28:A$282,0)),"-")*INDEX('Price List'!C:C,MATCH(A113,'Price List'!A:A,0))</f>
        <v>0</v>
      </c>
      <c r="D113" s="41">
        <f>IFERROR(INDEX(EOF!E$28:E$282,MATCH(A113,EOF!A$28:A$282,0)),"-")/INDEX('Price List'!C:C,MATCH(A113,'Price List'!A:A,0))</f>
        <v>17.97</v>
      </c>
      <c r="E113" s="38">
        <v>0</v>
      </c>
    </row>
    <row r="114" spans="1:5" hidden="1" x14ac:dyDescent="0.25">
      <c r="A114" s="66" t="s">
        <v>128</v>
      </c>
      <c r="B114" s="103" t="s">
        <v>216</v>
      </c>
      <c r="C114" s="40">
        <f>IFERROR(INDEX(EOF!H$28:H$282,MATCH(A114,EOF!A$28:A$282,0)),"-")*INDEX('Price List'!C:C,MATCH(A114,'Price List'!A:A,0))</f>
        <v>0</v>
      </c>
      <c r="D114" s="41">
        <f>IFERROR(INDEX(EOF!E$28:E$282,MATCH(A114,EOF!A$28:A$282,0)),"-")/INDEX('Price List'!C:C,MATCH(A114,'Price List'!A:A,0))</f>
        <v>11.37</v>
      </c>
      <c r="E114" s="38">
        <v>0</v>
      </c>
    </row>
    <row r="115" spans="1:5" hidden="1" x14ac:dyDescent="0.25">
      <c r="A115" s="63" t="s">
        <v>130</v>
      </c>
      <c r="B115" s="103" t="s">
        <v>217</v>
      </c>
      <c r="C115" s="40">
        <f>IFERROR(INDEX(EOF!H$28:H$282,MATCH(A115,EOF!A$28:A$282,0)),"-")*INDEX('Price List'!C:C,MATCH(A115,'Price List'!A:A,0))</f>
        <v>0</v>
      </c>
      <c r="D115" s="41">
        <f>IFERROR(INDEX(EOF!E$28:E$282,MATCH(A115,EOF!A$28:A$282,0)),"-")/INDEX('Price List'!C:C,MATCH(A115,'Price List'!A:A,0))</f>
        <v>11.37</v>
      </c>
      <c r="E115" s="38">
        <v>0</v>
      </c>
    </row>
    <row r="116" spans="1:5" hidden="1" x14ac:dyDescent="0.25">
      <c r="A116" s="69" t="s">
        <v>132</v>
      </c>
      <c r="B116" s="103" t="s">
        <v>218</v>
      </c>
      <c r="C116" s="40">
        <f>IFERROR(INDEX(EOF!H$28:H$282,MATCH(A116,EOF!A$28:A$282,0)),"-")*INDEX('Price List'!C:C,MATCH(A116,'Price List'!A:A,0))</f>
        <v>0</v>
      </c>
      <c r="D116" s="41">
        <f>IFERROR(INDEX(EOF!E$28:E$282,MATCH(A116,EOF!A$28:A$282,0)),"-")/INDEX('Price List'!C:C,MATCH(A116,'Price List'!A:A,0))</f>
        <v>11.37</v>
      </c>
      <c r="E116" s="38">
        <v>0</v>
      </c>
    </row>
    <row r="117" spans="1:5" hidden="1" x14ac:dyDescent="0.25">
      <c r="A117" s="64" t="s">
        <v>134</v>
      </c>
      <c r="B117" s="103" t="s">
        <v>219</v>
      </c>
      <c r="C117" s="40">
        <f>IFERROR(INDEX(EOF!H$28:H$282,MATCH(A117,EOF!A$28:A$282,0)),"-")*INDEX('Price List'!C:C,MATCH(A117,'Price List'!A:A,0))</f>
        <v>0</v>
      </c>
      <c r="D117" s="41">
        <f>IFERROR(INDEX(EOF!E$28:E$282,MATCH(A117,EOF!A$28:A$282,0)),"-")/INDEX('Price List'!C:C,MATCH(A117,'Price List'!A:A,0))</f>
        <v>11.37</v>
      </c>
      <c r="E117" s="38">
        <v>0</v>
      </c>
    </row>
    <row r="118" spans="1:5" hidden="1" x14ac:dyDescent="0.25">
      <c r="A118" s="64" t="s">
        <v>142</v>
      </c>
      <c r="B118" s="103" t="s">
        <v>223</v>
      </c>
      <c r="C118" s="40">
        <f>IFERROR(INDEX(EOF!H$28:H$282,MATCH(A118,EOF!A$28:A$282,0)),"-")*INDEX('Price List'!C:C,MATCH(A118,'Price List'!A:A,0))</f>
        <v>0</v>
      </c>
      <c r="D118" s="41">
        <f>IFERROR(INDEX(EOF!E$28:E$282,MATCH(A118,EOF!A$28:A$282,0)),"-")/INDEX('Price List'!C:C,MATCH(A118,'Price List'!A:A,0))</f>
        <v>5.97</v>
      </c>
      <c r="E118" s="38">
        <v>0</v>
      </c>
    </row>
    <row r="119" spans="1:5" hidden="1" x14ac:dyDescent="0.25">
      <c r="A119" s="64" t="s">
        <v>136</v>
      </c>
      <c r="B119" s="103" t="s">
        <v>220</v>
      </c>
      <c r="C119" s="40">
        <f>IFERROR(INDEX(EOF!H$28:H$282,MATCH(A119,EOF!A$28:A$282,0)),"-")*INDEX('Price List'!C:C,MATCH(A119,'Price List'!A:A,0))</f>
        <v>0</v>
      </c>
      <c r="D119" s="41">
        <f>IFERROR(INDEX(EOF!E$28:E$282,MATCH(A119,EOF!A$28:A$282,0)),"-")/INDEX('Price List'!C:C,MATCH(A119,'Price List'!A:A,0))</f>
        <v>5.37</v>
      </c>
      <c r="E119" s="38">
        <v>0</v>
      </c>
    </row>
    <row r="120" spans="1:5" hidden="1" x14ac:dyDescent="0.25">
      <c r="A120" s="64" t="s">
        <v>140</v>
      </c>
      <c r="B120" s="103" t="s">
        <v>222</v>
      </c>
      <c r="C120" s="40">
        <f>IFERROR(INDEX(EOF!H$28:H$282,MATCH(A120,EOF!A$28:A$282,0)),"-")*INDEX('Price List'!C:C,MATCH(A120,'Price List'!A:A,0))</f>
        <v>0</v>
      </c>
      <c r="D120" s="41">
        <f>IFERROR(INDEX(EOF!E$28:E$282,MATCH(A120,EOF!A$28:A$282,0)),"-")/INDEX('Price List'!C:C,MATCH(A120,'Price List'!A:A,0))</f>
        <v>7.77</v>
      </c>
      <c r="E120" s="38">
        <v>0</v>
      </c>
    </row>
    <row r="121" spans="1:5" hidden="1" x14ac:dyDescent="0.25">
      <c r="A121" s="64" t="s">
        <v>407</v>
      </c>
      <c r="B121" s="103" t="s">
        <v>409</v>
      </c>
      <c r="C121" s="40">
        <f>IFERROR(INDEX(EOF!H$28:H$282,MATCH(A121,EOF!A$28:A$282,0)),"-")*INDEX('Price List'!C:C,MATCH(A121,'Price List'!A:A,0))</f>
        <v>0</v>
      </c>
      <c r="D121" s="41">
        <f>IFERROR(INDEX(EOF!E$28:E$282,MATCH(A121,EOF!A$28:A$282,0)),"-")/INDEX('Price List'!C:C,MATCH(A121,'Price List'!A:A,0))</f>
        <v>11.97</v>
      </c>
      <c r="E121" s="38">
        <v>0</v>
      </c>
    </row>
    <row r="122" spans="1:5" hidden="1" x14ac:dyDescent="0.25">
      <c r="A122" s="64" t="s">
        <v>410</v>
      </c>
      <c r="B122" s="103" t="s">
        <v>412</v>
      </c>
      <c r="C122" s="40">
        <f>IFERROR(INDEX(EOF!H$28:H$282,MATCH(A122,EOF!A$28:A$282,0)),"-")*INDEX('Price List'!C:C,MATCH(A122,'Price List'!A:A,0))</f>
        <v>0</v>
      </c>
      <c r="D122" s="41">
        <f>IFERROR(INDEX(EOF!E$28:E$282,MATCH(A122,EOF!A$28:A$282,0)),"-")/INDEX('Price List'!C:C,MATCH(A122,'Price List'!A:A,0))</f>
        <v>11.97</v>
      </c>
      <c r="E122" s="38">
        <v>0</v>
      </c>
    </row>
    <row r="123" spans="1:5" hidden="1" x14ac:dyDescent="0.25">
      <c r="A123" s="64" t="s">
        <v>558</v>
      </c>
      <c r="B123" s="103">
        <v>816332013027</v>
      </c>
      <c r="C123" s="40">
        <f>IFERROR(INDEX(EOF!H$28:H$282,MATCH(A123,EOF!A$28:A$282,0)),"-")*INDEX('Price List'!C:C,MATCH(A123,'Price List'!A:A,0))</f>
        <v>0</v>
      </c>
      <c r="D123" s="41">
        <f>IFERROR(INDEX(EOF!E$28:E$282,MATCH(A123,EOF!A$28:A$282,0)),"-")/INDEX('Price List'!C:C,MATCH(A123,'Price List'!A:A,0))</f>
        <v>7.77</v>
      </c>
      <c r="E123" s="38">
        <v>0</v>
      </c>
    </row>
    <row r="124" spans="1:5" hidden="1" x14ac:dyDescent="0.25">
      <c r="A124" s="63" t="s">
        <v>560</v>
      </c>
      <c r="B124" s="103">
        <v>816332013034</v>
      </c>
      <c r="C124" s="40">
        <f>IFERROR(INDEX(EOF!H$28:H$282,MATCH(A124,EOF!A$28:A$282,0)),"-")*INDEX('Price List'!C:C,MATCH(A124,'Price List'!A:A,0))</f>
        <v>0</v>
      </c>
      <c r="D124" s="41">
        <f>IFERROR(INDEX(EOF!E$28:E$282,MATCH(A124,EOF!A$28:A$282,0)),"-")/INDEX('Price List'!C:C,MATCH(A124,'Price List'!A:A,0))</f>
        <v>8.9700000000000006</v>
      </c>
      <c r="E124" s="38">
        <v>0</v>
      </c>
    </row>
    <row r="125" spans="1:5" hidden="1" x14ac:dyDescent="0.25">
      <c r="A125" s="66" t="s">
        <v>562</v>
      </c>
      <c r="B125" s="103">
        <v>816332013041</v>
      </c>
      <c r="C125" s="40">
        <f>IFERROR(INDEX(EOF!H$28:H$282,MATCH(A125,EOF!A$28:A$282,0)),"-")*INDEX('Price List'!C:C,MATCH(A125,'Price List'!A:A,0))</f>
        <v>0</v>
      </c>
      <c r="D125" s="41">
        <f>IFERROR(INDEX(EOF!E$28:E$282,MATCH(A125,EOF!A$28:A$282,0)),"-")/INDEX('Price List'!C:C,MATCH(A125,'Price List'!A:A,0))</f>
        <v>11.97</v>
      </c>
      <c r="E125" s="38">
        <v>0</v>
      </c>
    </row>
    <row r="126" spans="1:5" hidden="1" x14ac:dyDescent="0.25">
      <c r="A126" s="66" t="s">
        <v>386</v>
      </c>
      <c r="B126" s="103" t="s">
        <v>388</v>
      </c>
      <c r="C126" s="40">
        <f>IFERROR(INDEX(EOF!H$28:H$282,MATCH(A126,EOF!A$28:A$282,0)),"-")*INDEX('Price List'!C:C,MATCH(A126,'Price List'!A:A,0))</f>
        <v>0</v>
      </c>
      <c r="D126" s="41">
        <f>IFERROR(INDEX(EOF!E$28:E$282,MATCH(A126,EOF!A$28:A$282,0)),"-")/INDEX('Price List'!C:C,MATCH(A126,'Price List'!A:A,0))</f>
        <v>4.17</v>
      </c>
      <c r="E126" s="38">
        <v>0</v>
      </c>
    </row>
    <row r="127" spans="1:5" hidden="1" x14ac:dyDescent="0.25">
      <c r="A127" s="66" t="s">
        <v>121</v>
      </c>
      <c r="B127" s="103" t="s">
        <v>195</v>
      </c>
      <c r="C127" s="40">
        <f>IFERROR(INDEX(EOF!H$28:H$282,MATCH(A127,EOF!A$28:A$282,0)),"-")*INDEX('Price List'!C:C,MATCH(A127,'Price List'!A:A,0))</f>
        <v>0</v>
      </c>
      <c r="D127" s="41">
        <f>IFERROR(INDEX(EOF!E$28:E$282,MATCH(A127,EOF!A$28:A$282,0)),"-")/INDEX('Price List'!C:C,MATCH(A127,'Price List'!A:A,0))</f>
        <v>23.97</v>
      </c>
      <c r="E127" s="38">
        <v>0</v>
      </c>
    </row>
    <row r="128" spans="1:5" hidden="1" x14ac:dyDescent="0.25">
      <c r="A128" s="66" t="s">
        <v>122</v>
      </c>
      <c r="B128" s="103" t="s">
        <v>196</v>
      </c>
      <c r="C128" s="40">
        <f>IFERROR(INDEX(EOF!H$28:H$282,MATCH(A128,EOF!A$28:A$282,0)),"-")*INDEX('Price List'!C:C,MATCH(A128,'Price List'!A:A,0))</f>
        <v>0</v>
      </c>
      <c r="D128" s="41">
        <f>IFERROR(INDEX(EOF!E$28:E$282,MATCH(A128,EOF!A$28:A$282,0)),"-")/INDEX('Price List'!C:C,MATCH(A128,'Price List'!A:A,0))</f>
        <v>17.97</v>
      </c>
      <c r="E128" s="38">
        <v>0</v>
      </c>
    </row>
    <row r="129" spans="1:5" hidden="1" x14ac:dyDescent="0.25">
      <c r="A129" s="66" t="s">
        <v>123</v>
      </c>
      <c r="B129" s="103" t="s">
        <v>197</v>
      </c>
      <c r="C129" s="40">
        <f>IFERROR(INDEX(EOF!H$28:H$282,MATCH(A129,EOF!A$28:A$282,0)),"-")*INDEX('Price List'!C:C,MATCH(A129,'Price List'!A:A,0))</f>
        <v>0</v>
      </c>
      <c r="D129" s="41">
        <f>IFERROR(INDEX(EOF!E$28:E$282,MATCH(A129,EOF!A$28:A$282,0)),"-")/INDEX('Price List'!C:C,MATCH(A129,'Price List'!A:A,0))</f>
        <v>14.97</v>
      </c>
      <c r="E129" s="38">
        <v>0</v>
      </c>
    </row>
    <row r="130" spans="1:5" hidden="1" x14ac:dyDescent="0.25">
      <c r="A130" s="55" t="s">
        <v>260</v>
      </c>
      <c r="B130" s="103" t="s">
        <v>262</v>
      </c>
      <c r="C130" s="40">
        <f>IFERROR(INDEX(EOF!H$28:H$282,MATCH(A130,EOF!A$28:A$282,0)),"-")*INDEX('Price List'!C:C,MATCH(A130,'Price List'!A:A,0))</f>
        <v>0</v>
      </c>
      <c r="D130" s="41">
        <f>IFERROR(INDEX(EOF!E$28:E$282,MATCH(A130,EOF!A$28:A$282,0)),"-")/INDEX('Price List'!C:C,MATCH(A130,'Price List'!A:A,0))</f>
        <v>7.77</v>
      </c>
      <c r="E130" s="38">
        <v>0</v>
      </c>
    </row>
    <row r="131" spans="1:5" hidden="1" x14ac:dyDescent="0.25">
      <c r="A131" s="51" t="s">
        <v>389</v>
      </c>
      <c r="B131" s="103" t="s">
        <v>391</v>
      </c>
      <c r="C131" s="40">
        <f>IFERROR(INDEX(EOF!H$28:H$282,MATCH(A131,EOF!A$28:A$282,0)),"-")*INDEX('Price List'!C:C,MATCH(A131,'Price List'!A:A,0))</f>
        <v>0</v>
      </c>
      <c r="D131" s="41">
        <f>IFERROR(INDEX(EOF!E$28:E$282,MATCH(A131,EOF!A$28:A$282,0)),"-")/INDEX('Price List'!C:C,MATCH(A131,'Price List'!A:A,0))</f>
        <v>5.97</v>
      </c>
      <c r="E131" s="38">
        <v>0</v>
      </c>
    </row>
    <row r="132" spans="1:5" hidden="1" x14ac:dyDescent="0.25">
      <c r="A132" s="55" t="s">
        <v>392</v>
      </c>
      <c r="B132" s="103" t="s">
        <v>394</v>
      </c>
      <c r="C132" s="40">
        <f>IFERROR(INDEX(EOF!H$28:H$282,MATCH(A132,EOF!A$28:A$282,0)),"-")*INDEX('Price List'!C:C,MATCH(A132,'Price List'!A:A,0))</f>
        <v>0</v>
      </c>
      <c r="D132" s="41">
        <f>IFERROR(INDEX(EOF!E$28:E$282,MATCH(A132,EOF!A$28:A$282,0)),"-")/INDEX('Price List'!C:C,MATCH(A132,'Price List'!A:A,0))</f>
        <v>5.97</v>
      </c>
      <c r="E132" s="38">
        <v>0</v>
      </c>
    </row>
    <row r="133" spans="1:5" hidden="1" x14ac:dyDescent="0.25">
      <c r="A133" s="55" t="s">
        <v>395</v>
      </c>
      <c r="B133" s="103" t="s">
        <v>397</v>
      </c>
      <c r="C133" s="40">
        <f>IFERROR(INDEX(EOF!H$28:H$282,MATCH(A133,EOF!A$28:A$282,0)),"-")*INDEX('Price List'!C:C,MATCH(A133,'Price List'!A:A,0))</f>
        <v>0</v>
      </c>
      <c r="D133" s="41">
        <f>IFERROR(INDEX(EOF!E$28:E$282,MATCH(A133,EOF!A$28:A$282,0)),"-")/INDEX('Price List'!C:C,MATCH(A133,'Price List'!A:A,0))</f>
        <v>5.97</v>
      </c>
      <c r="E133" s="38">
        <v>0</v>
      </c>
    </row>
    <row r="134" spans="1:5" hidden="1" x14ac:dyDescent="0.25">
      <c r="A134" s="63" t="s">
        <v>398</v>
      </c>
      <c r="B134" s="103" t="s">
        <v>400</v>
      </c>
      <c r="C134" s="40">
        <f>IFERROR(INDEX(EOF!H$28:H$282,MATCH(A134,EOF!A$28:A$282,0)),"-")*INDEX('Price List'!C:C,MATCH(A134,'Price List'!A:A,0))</f>
        <v>0</v>
      </c>
      <c r="D134" s="41">
        <f>IFERROR(INDEX(EOF!E$28:E$282,MATCH(A134,EOF!A$28:A$282,0)),"-")/INDEX('Price List'!C:C,MATCH(A134,'Price List'!A:A,0))</f>
        <v>5.97</v>
      </c>
      <c r="E134" s="38">
        <v>0</v>
      </c>
    </row>
    <row r="135" spans="1:5" hidden="1" x14ac:dyDescent="0.25">
      <c r="A135" s="63" t="s">
        <v>401</v>
      </c>
      <c r="B135" s="103" t="s">
        <v>403</v>
      </c>
      <c r="C135" s="40">
        <f>IFERROR(INDEX(EOF!H$28:H$282,MATCH(A135,EOF!A$28:A$282,0)),"-")*INDEX('Price List'!C:C,MATCH(A135,'Price List'!A:A,0))</f>
        <v>0</v>
      </c>
      <c r="D135" s="41">
        <f>IFERROR(INDEX(EOF!E$28:E$282,MATCH(A135,EOF!A$28:A$282,0)),"-")/INDEX('Price List'!C:C,MATCH(A135,'Price List'!A:A,0))</f>
        <v>5.97</v>
      </c>
      <c r="E135" s="38">
        <v>0</v>
      </c>
    </row>
    <row r="136" spans="1:5" hidden="1" x14ac:dyDescent="0.25">
      <c r="A136" s="51" t="s">
        <v>404</v>
      </c>
      <c r="B136" s="103" t="s">
        <v>406</v>
      </c>
      <c r="C136" s="40">
        <f>IFERROR(INDEX(EOF!H$28:H$282,MATCH(A136,EOF!A$28:A$282,0)),"-")*INDEX('Price List'!C:C,MATCH(A136,'Price List'!A:A,0))</f>
        <v>0</v>
      </c>
      <c r="D136" s="41">
        <f>IFERROR(INDEX(EOF!E$28:E$282,MATCH(A136,EOF!A$28:A$282,0)),"-")/INDEX('Price List'!C:C,MATCH(A136,'Price List'!A:A,0))</f>
        <v>5.97</v>
      </c>
      <c r="E136" s="38">
        <v>0</v>
      </c>
    </row>
    <row r="137" spans="1:5" hidden="1" x14ac:dyDescent="0.25">
      <c r="A137" s="55" t="s">
        <v>257</v>
      </c>
      <c r="B137" s="103" t="s">
        <v>259</v>
      </c>
      <c r="C137" s="40">
        <f>IFERROR(INDEX(EOF!H$28:H$282,MATCH(A137,EOF!A$28:A$282,0)),"-")*INDEX('Price List'!C:C,MATCH(A137,'Price List'!A:A,0))</f>
        <v>0</v>
      </c>
      <c r="D137" s="41">
        <f>IFERROR(INDEX(EOF!E$28:E$282,MATCH(A137,EOF!A$28:A$282,0)),"-")/INDEX('Price List'!C:C,MATCH(A137,'Price List'!A:A,0))</f>
        <v>13.77</v>
      </c>
      <c r="E137" s="38">
        <v>0</v>
      </c>
    </row>
    <row r="138" spans="1:5" hidden="1" x14ac:dyDescent="0.25">
      <c r="A138" s="55" t="s">
        <v>138</v>
      </c>
      <c r="B138" s="103" t="s">
        <v>221</v>
      </c>
      <c r="C138" s="40">
        <f>IFERROR(INDEX(EOF!H$28:H$282,MATCH(A138,EOF!A$28:A$282,0)),"-")*INDEX('Price List'!C:C,MATCH(A138,'Price List'!A:A,0))</f>
        <v>0</v>
      </c>
      <c r="D138" s="41">
        <f>IFERROR(INDEX(EOF!E$28:E$282,MATCH(A138,EOF!A$28:A$282,0)),"-")/INDEX('Price List'!C:C,MATCH(A138,'Price List'!A:A,0))</f>
        <v>11.97</v>
      </c>
      <c r="E138" s="38">
        <v>0</v>
      </c>
    </row>
    <row r="139" spans="1:5" hidden="1" x14ac:dyDescent="0.25">
      <c r="A139" s="55" t="s">
        <v>413</v>
      </c>
      <c r="B139" s="103">
        <v>816322011545</v>
      </c>
      <c r="C139" s="40">
        <f>IFERROR(INDEX(EOF!H$28:H$282,MATCH(A139,EOF!A$28:A$282,0)),"-")*INDEX('Price List'!C:C,MATCH(A139,'Price List'!A:A,0))</f>
        <v>0</v>
      </c>
      <c r="D139" s="41">
        <f>IFERROR(INDEX(EOF!E$28:E$282,MATCH(A139,EOF!A$28:A$282,0)),"-")/INDEX('Price List'!C:C,MATCH(A139,'Price List'!A:A,0))</f>
        <v>17.97</v>
      </c>
      <c r="E139" s="38">
        <v>0</v>
      </c>
    </row>
    <row r="140" spans="1:5" hidden="1" x14ac:dyDescent="0.25">
      <c r="A140" s="63" t="s">
        <v>565</v>
      </c>
      <c r="B140" s="103">
        <v>816332013003</v>
      </c>
      <c r="C140" s="40">
        <f>IFERROR(INDEX(EOF!H$28:H$282,MATCH(A140,EOF!A$28:A$282,0)),"-")*INDEX('Price List'!C:C,MATCH(A140,'Price List'!A:A,0))</f>
        <v>0</v>
      </c>
      <c r="D140" s="41">
        <f>IFERROR(INDEX(EOF!E$28:E$282,MATCH(A140,EOF!A$28:A$282,0)),"-")/INDEX('Price List'!C:C,MATCH(A140,'Price List'!A:A,0))</f>
        <v>35.97</v>
      </c>
      <c r="E140" s="38">
        <v>0</v>
      </c>
    </row>
    <row r="141" spans="1:5" hidden="1" x14ac:dyDescent="0.25">
      <c r="A141" s="63" t="s">
        <v>416</v>
      </c>
      <c r="B141" s="103" t="s">
        <v>418</v>
      </c>
      <c r="C141" s="40">
        <f>IFERROR(INDEX(EOF!H$28:H$282,MATCH(A141,EOF!A$28:A$282,0)),"-")*INDEX('Price List'!C:C,MATCH(A141,'Price List'!A:A,0))</f>
        <v>0</v>
      </c>
      <c r="D141" s="41">
        <f>IFERROR(INDEX(EOF!E$28:E$282,MATCH(A141,EOF!A$28:A$282,0)),"-")/INDEX('Price List'!C:C,MATCH(A141,'Price List'!A:A,0))</f>
        <v>35.97</v>
      </c>
      <c r="E141" s="38">
        <v>0</v>
      </c>
    </row>
    <row r="142" spans="1:5" hidden="1" x14ac:dyDescent="0.25">
      <c r="A142" s="63" t="s">
        <v>419</v>
      </c>
      <c r="B142" s="103" t="s">
        <v>421</v>
      </c>
      <c r="C142" s="40">
        <f>IFERROR(INDEX(EOF!H$28:H$282,MATCH(A142,EOF!A$28:A$282,0)),"-")*INDEX('Price List'!C:C,MATCH(A142,'Price List'!A:A,0))</f>
        <v>0</v>
      </c>
      <c r="D142" s="41">
        <f>IFERROR(INDEX(EOF!E$28:E$282,MATCH(A142,EOF!A$28:A$282,0)),"-")/INDEX('Price List'!C:C,MATCH(A142,'Price List'!A:A,0))</f>
        <v>35.97</v>
      </c>
      <c r="E142" s="38">
        <v>0</v>
      </c>
    </row>
    <row r="143" spans="1:5" hidden="1" x14ac:dyDescent="0.25">
      <c r="A143" s="55" t="s">
        <v>567</v>
      </c>
      <c r="B143" s="103">
        <v>816332012761</v>
      </c>
      <c r="C143" s="40">
        <f>IFERROR(INDEX(EOF!H$28:H$282,MATCH(A143,EOF!A$28:A$282,0)),"-")*INDEX('Price List'!C:C,MATCH(A143,'Price List'!A:A,0))</f>
        <v>0</v>
      </c>
      <c r="D143" s="41">
        <f>IFERROR(INDEX(EOF!E$28:E$282,MATCH(A143,EOF!A$28:A$282,0)),"-")/INDEX('Price List'!C:C,MATCH(A143,'Price List'!A:A,0))</f>
        <v>35.97</v>
      </c>
      <c r="E143" s="38">
        <v>0</v>
      </c>
    </row>
    <row r="144" spans="1:5" hidden="1" x14ac:dyDescent="0.25">
      <c r="A144" s="55" t="s">
        <v>148</v>
      </c>
      <c r="B144" s="103" t="s">
        <v>226</v>
      </c>
      <c r="C144" s="40">
        <f>IFERROR(INDEX(EOF!H$28:H$282,MATCH(A144,EOF!A$28:A$282,0)),"-")*INDEX('Price List'!C:C,MATCH(A144,'Price List'!A:A,0))</f>
        <v>0</v>
      </c>
      <c r="D144" s="41">
        <f>IFERROR(INDEX(EOF!E$28:E$282,MATCH(A144,EOF!A$28:A$282,0)),"-")/INDEX('Price List'!C:C,MATCH(A144,'Price List'!A:A,0))</f>
        <v>5.97</v>
      </c>
      <c r="E144" s="38">
        <v>0</v>
      </c>
    </row>
    <row r="145" spans="1:5" hidden="1" x14ac:dyDescent="0.25">
      <c r="A145" s="55" t="s">
        <v>569</v>
      </c>
      <c r="B145" s="103" t="s">
        <v>669</v>
      </c>
      <c r="C145" s="40">
        <f>IFERROR(INDEX(EOF!H$28:H$282,MATCH(A145,EOF!A$28:A$282,0)),"-")*INDEX('Price List'!C:C,MATCH(A145,'Price List'!A:A,0))</f>
        <v>0</v>
      </c>
      <c r="D145" s="41">
        <f>IFERROR(INDEX(EOF!E$28:E$282,MATCH(A145,EOF!A$28:A$282,0)),"-")/INDEX('Price List'!C:C,MATCH(A145,'Price List'!A:A,0))</f>
        <v>71.64</v>
      </c>
      <c r="E145" s="38">
        <v>0</v>
      </c>
    </row>
    <row r="146" spans="1:5" hidden="1" x14ac:dyDescent="0.25">
      <c r="A146" s="55" t="s">
        <v>149</v>
      </c>
      <c r="B146" s="103" t="s">
        <v>227</v>
      </c>
      <c r="C146" s="40">
        <f>IFERROR(INDEX(EOF!H$28:H$282,MATCH(A146,EOF!A$28:A$282,0)),"-")*INDEX('Price List'!C:C,MATCH(A146,'Price List'!A:A,0))</f>
        <v>0</v>
      </c>
      <c r="D146" s="41">
        <f>IFERROR(INDEX(EOF!E$28:E$282,MATCH(A146,EOF!A$28:A$282,0)),"-")/INDEX('Price List'!C:C,MATCH(A146,'Price List'!A:A,0))</f>
        <v>5.97</v>
      </c>
      <c r="E146" s="38">
        <v>0</v>
      </c>
    </row>
    <row r="147" spans="1:5" hidden="1" x14ac:dyDescent="0.25">
      <c r="A147" s="69" t="s">
        <v>571</v>
      </c>
      <c r="B147" s="103" t="s">
        <v>670</v>
      </c>
      <c r="C147" s="40">
        <f>IFERROR(INDEX(EOF!H$28:H$282,MATCH(A147,EOF!A$28:A$282,0)),"-")*INDEX('Price List'!C:C,MATCH(A147,'Price List'!A:A,0))</f>
        <v>0</v>
      </c>
      <c r="D147" s="41">
        <f>IFERROR(INDEX(EOF!E$28:E$282,MATCH(A147,EOF!A$28:A$282,0)),"-")/INDEX('Price List'!C:C,MATCH(A147,'Price List'!A:A,0))</f>
        <v>89.55</v>
      </c>
      <c r="E147" s="38">
        <v>0</v>
      </c>
    </row>
    <row r="148" spans="1:5" hidden="1" x14ac:dyDescent="0.25">
      <c r="A148" s="69" t="s">
        <v>150</v>
      </c>
      <c r="B148" s="103" t="s">
        <v>228</v>
      </c>
      <c r="C148" s="40">
        <f>IFERROR(INDEX(EOF!H$28:H$282,MATCH(A148,EOF!A$28:A$282,0)),"-")*INDEX('Price List'!C:C,MATCH(A148,'Price List'!A:A,0))</f>
        <v>0</v>
      </c>
      <c r="D148" s="41">
        <f>IFERROR(INDEX(EOF!E$28:E$282,MATCH(A148,EOF!A$28:A$282,0)),"-")/INDEX('Price List'!C:C,MATCH(A148,'Price List'!A:A,0))</f>
        <v>2.7</v>
      </c>
      <c r="E148" s="38">
        <v>0</v>
      </c>
    </row>
    <row r="149" spans="1:5" hidden="1" x14ac:dyDescent="0.25">
      <c r="A149" s="69" t="s">
        <v>573</v>
      </c>
      <c r="B149" s="103" t="s">
        <v>671</v>
      </c>
      <c r="C149" s="40">
        <f>IFERROR(INDEX(EOF!H$28:H$282,MATCH(A149,EOF!A$28:A$282,0)),"-")*INDEX('Price List'!C:C,MATCH(A149,'Price List'!A:A,0))</f>
        <v>0</v>
      </c>
      <c r="D149" s="41">
        <f>IFERROR(INDEX(EOF!E$28:E$282,MATCH(A149,EOF!A$28:A$282,0)),"-")/INDEX('Price List'!C:C,MATCH(A149,'Price List'!A:A,0))</f>
        <v>54</v>
      </c>
      <c r="E149" s="38">
        <v>0</v>
      </c>
    </row>
    <row r="150" spans="1:5" hidden="1" x14ac:dyDescent="0.25">
      <c r="A150" s="69" t="s">
        <v>575</v>
      </c>
      <c r="B150" s="103">
        <v>816332013324</v>
      </c>
      <c r="C150" s="40">
        <f>IFERROR(INDEX(EOF!H$28:H$282,MATCH(A150,EOF!A$28:A$282,0)),"-")*INDEX('Price List'!C:C,MATCH(A150,'Price List'!A:A,0))</f>
        <v>0</v>
      </c>
      <c r="D150" s="41">
        <f>IFERROR(INDEX(EOF!E$28:E$282,MATCH(A150,EOF!A$28:A$282,0)),"-")/INDEX('Price List'!C:C,MATCH(A150,'Price List'!A:A,0))</f>
        <v>14.97</v>
      </c>
      <c r="E150" s="38">
        <v>0</v>
      </c>
    </row>
    <row r="151" spans="1:5" hidden="1" x14ac:dyDescent="0.25">
      <c r="A151" s="55" t="s">
        <v>577</v>
      </c>
      <c r="B151" s="103">
        <v>816332013362</v>
      </c>
      <c r="C151" s="40">
        <f>IFERROR(INDEX(EOF!H$28:H$282,MATCH(A151,EOF!A$28:A$282,0)),"-")*INDEX('Price List'!C:C,MATCH(A151,'Price List'!A:A,0))</f>
        <v>0</v>
      </c>
      <c r="D151" s="41">
        <f>IFERROR(INDEX(EOF!E$28:E$282,MATCH(A151,EOF!A$28:A$282,0)),"-")/INDEX('Price List'!C:C,MATCH(A151,'Price List'!A:A,0))</f>
        <v>14.97</v>
      </c>
      <c r="E151" s="38">
        <v>0</v>
      </c>
    </row>
    <row r="152" spans="1:5" hidden="1" x14ac:dyDescent="0.25">
      <c r="A152" s="55" t="s">
        <v>579</v>
      </c>
      <c r="B152" s="103">
        <v>816332013393</v>
      </c>
      <c r="C152" s="40">
        <f>IFERROR(INDEX(EOF!H$28:H$282,MATCH(A152,EOF!A$28:A$282,0)),"-")*INDEX('Price List'!C:C,MATCH(A152,'Price List'!A:A,0))</f>
        <v>0</v>
      </c>
      <c r="D152" s="41">
        <f>IFERROR(INDEX(EOF!E$28:E$282,MATCH(A152,EOF!A$28:A$282,0)),"-")/INDEX('Price List'!C:C,MATCH(A152,'Price List'!A:A,0))</f>
        <v>14.97</v>
      </c>
      <c r="E152" s="38">
        <v>0</v>
      </c>
    </row>
    <row r="153" spans="1:5" hidden="1" x14ac:dyDescent="0.25">
      <c r="A153" s="55" t="s">
        <v>581</v>
      </c>
      <c r="B153" s="103">
        <v>816332013072</v>
      </c>
      <c r="C153" s="40">
        <f>IFERROR(INDEX(EOF!H$28:H$282,MATCH(A153,EOF!A$28:A$282,0)),"-")*INDEX('Price List'!C:C,MATCH(A153,'Price List'!A:A,0))</f>
        <v>0</v>
      </c>
      <c r="D153" s="41">
        <f>IFERROR(INDEX(EOF!E$28:E$282,MATCH(A153,EOF!A$28:A$282,0)),"-")/INDEX('Price List'!C:C,MATCH(A153,'Price List'!A:A,0))</f>
        <v>14.97</v>
      </c>
      <c r="E153" s="38">
        <v>0</v>
      </c>
    </row>
    <row r="154" spans="1:5" hidden="1" x14ac:dyDescent="0.25">
      <c r="A154" s="55" t="s">
        <v>583</v>
      </c>
      <c r="B154" s="103">
        <v>816332013300</v>
      </c>
      <c r="C154" s="40">
        <f>IFERROR(INDEX(EOF!H$28:H$282,MATCH(A154,EOF!A$28:A$282,0)),"-")*INDEX('Price List'!C:C,MATCH(A154,'Price List'!A:A,0))</f>
        <v>0</v>
      </c>
      <c r="D154" s="41">
        <f>IFERROR(INDEX(EOF!E$28:E$282,MATCH(A154,EOF!A$28:A$282,0)),"-")/INDEX('Price List'!C:C,MATCH(A154,'Price List'!A:A,0))</f>
        <v>14.97</v>
      </c>
      <c r="E154" s="38">
        <v>0</v>
      </c>
    </row>
    <row r="155" spans="1:5" hidden="1" x14ac:dyDescent="0.25">
      <c r="A155" s="63" t="s">
        <v>585</v>
      </c>
      <c r="B155" s="103">
        <v>816332013331</v>
      </c>
      <c r="C155" s="40">
        <f>IFERROR(INDEX(EOF!H$28:H$282,MATCH(A155,EOF!A$28:A$282,0)),"-")*INDEX('Price List'!C:C,MATCH(A155,'Price List'!A:A,0))</f>
        <v>0</v>
      </c>
      <c r="D155" s="41">
        <f>IFERROR(INDEX(EOF!E$28:E$282,MATCH(A155,EOF!A$28:A$282,0)),"-")/INDEX('Price List'!C:C,MATCH(A155,'Price List'!A:A,0))</f>
        <v>14.97</v>
      </c>
      <c r="E155" s="38">
        <v>0</v>
      </c>
    </row>
    <row r="156" spans="1:5" hidden="1" x14ac:dyDescent="0.25">
      <c r="A156" s="63" t="s">
        <v>587</v>
      </c>
      <c r="B156" s="103">
        <v>816332013355</v>
      </c>
      <c r="C156" s="40">
        <f>IFERROR(INDEX(EOF!H$28:H$282,MATCH(A156,EOF!A$28:A$282,0)),"-")*INDEX('Price List'!C:C,MATCH(A156,'Price List'!A:A,0))</f>
        <v>0</v>
      </c>
      <c r="D156" s="41">
        <f>IFERROR(INDEX(EOF!E$28:E$282,MATCH(A156,EOF!A$28:A$282,0)),"-")/INDEX('Price List'!C:C,MATCH(A156,'Price List'!A:A,0))</f>
        <v>14.97</v>
      </c>
      <c r="E156" s="38">
        <v>0</v>
      </c>
    </row>
    <row r="157" spans="1:5" hidden="1" x14ac:dyDescent="0.25">
      <c r="A157" s="63" t="s">
        <v>589</v>
      </c>
      <c r="B157" s="103">
        <v>816332013096</v>
      </c>
      <c r="C157" s="40">
        <f>IFERROR(INDEX(EOF!H$28:H$282,MATCH(A157,EOF!A$28:A$282,0)),"-")*INDEX('Price List'!C:C,MATCH(A157,'Price List'!A:A,0))</f>
        <v>0</v>
      </c>
      <c r="D157" s="41">
        <f>IFERROR(INDEX(EOF!E$28:E$282,MATCH(A157,EOF!A$28:A$282,0)),"-")/INDEX('Price List'!C:C,MATCH(A157,'Price List'!A:A,0))</f>
        <v>14.97</v>
      </c>
      <c r="E157" s="38">
        <v>0</v>
      </c>
    </row>
    <row r="158" spans="1:5" hidden="1" x14ac:dyDescent="0.25">
      <c r="A158" s="63" t="s">
        <v>591</v>
      </c>
      <c r="B158" s="103">
        <v>816332013065</v>
      </c>
      <c r="C158" s="40">
        <f>IFERROR(INDEX(EOF!H$28:H$282,MATCH(A158,EOF!A$28:A$282,0)),"-")*INDEX('Price List'!C:C,MATCH(A158,'Price List'!A:A,0))</f>
        <v>0</v>
      </c>
      <c r="D158" s="41">
        <f>IFERROR(INDEX(EOF!E$28:E$282,MATCH(A158,EOF!A$28:A$282,0)),"-")/INDEX('Price List'!C:C,MATCH(A158,'Price List'!A:A,0))</f>
        <v>14.97</v>
      </c>
      <c r="E158" s="38">
        <v>0</v>
      </c>
    </row>
    <row r="159" spans="1:5" hidden="1" x14ac:dyDescent="0.25">
      <c r="A159" s="51" t="s">
        <v>593</v>
      </c>
      <c r="B159" s="103">
        <v>816332013287</v>
      </c>
      <c r="C159" s="40">
        <f>IFERROR(INDEX(EOF!H$28:H$282,MATCH(A159,EOF!A$28:A$282,0)),"-")*INDEX('Price List'!C:C,MATCH(A159,'Price List'!A:A,0))</f>
        <v>0</v>
      </c>
      <c r="D159" s="41">
        <f>IFERROR(INDEX(EOF!E$28:E$282,MATCH(A159,EOF!A$28:A$282,0)),"-")/INDEX('Price List'!C:C,MATCH(A159,'Price List'!A:A,0))</f>
        <v>14.97</v>
      </c>
      <c r="E159" s="38">
        <v>0</v>
      </c>
    </row>
    <row r="160" spans="1:5" hidden="1" x14ac:dyDescent="0.25">
      <c r="A160" s="55" t="s">
        <v>595</v>
      </c>
      <c r="B160" s="103">
        <v>816332013317</v>
      </c>
      <c r="C160" s="40">
        <f>IFERROR(INDEX(EOF!H$28:H$282,MATCH(A160,EOF!A$28:A$282,0)),"-")*INDEX('Price List'!C:C,MATCH(A160,'Price List'!A:A,0))</f>
        <v>0</v>
      </c>
      <c r="D160" s="41">
        <f>IFERROR(INDEX(EOF!E$28:E$282,MATCH(A160,EOF!A$28:A$282,0)),"-")/INDEX('Price List'!C:C,MATCH(A160,'Price List'!A:A,0))</f>
        <v>14.97</v>
      </c>
      <c r="E160" s="38">
        <v>0</v>
      </c>
    </row>
    <row r="161" spans="1:5" hidden="1" x14ac:dyDescent="0.25">
      <c r="A161" s="72" t="s">
        <v>597</v>
      </c>
      <c r="B161" s="103">
        <v>816332013348</v>
      </c>
      <c r="C161" s="40">
        <f>IFERROR(INDEX(EOF!H$28:H$282,MATCH(A161,EOF!A$28:A$282,0)),"-")*INDEX('Price List'!C:C,MATCH(A161,'Price List'!A:A,0))</f>
        <v>0</v>
      </c>
      <c r="D161" s="41">
        <f>IFERROR(INDEX(EOF!E$28:E$282,MATCH(A161,EOF!A$28:A$282,0)),"-")/INDEX('Price List'!C:C,MATCH(A161,'Price List'!A:A,0))</f>
        <v>14.97</v>
      </c>
      <c r="E161" s="38">
        <v>0</v>
      </c>
    </row>
    <row r="162" spans="1:5" hidden="1" x14ac:dyDescent="0.25">
      <c r="A162" s="72" t="s">
        <v>599</v>
      </c>
      <c r="B162" s="103">
        <v>816332013409</v>
      </c>
      <c r="C162" s="40">
        <f>IFERROR(INDEX(EOF!H$28:H$282,MATCH(A162,EOF!A$28:A$282,0)),"-")*INDEX('Price List'!C:C,MATCH(A162,'Price List'!A:A,0))</f>
        <v>0</v>
      </c>
      <c r="D162" s="41">
        <f>IFERROR(INDEX(EOF!E$28:E$282,MATCH(A162,EOF!A$28:A$282,0)),"-")/INDEX('Price List'!C:C,MATCH(A162,'Price List'!A:A,0))</f>
        <v>14.97</v>
      </c>
      <c r="E162" s="38">
        <v>0</v>
      </c>
    </row>
    <row r="163" spans="1:5" hidden="1" x14ac:dyDescent="0.25">
      <c r="A163" s="72" t="s">
        <v>601</v>
      </c>
      <c r="B163" s="103">
        <v>816332013386</v>
      </c>
      <c r="C163" s="40">
        <f>IFERROR(INDEX(EOF!H$28:H$282,MATCH(A163,EOF!A$28:A$282,0)),"-")*INDEX('Price List'!C:C,MATCH(A163,'Price List'!A:A,0))</f>
        <v>0</v>
      </c>
      <c r="D163" s="41">
        <f>IFERROR(INDEX(EOF!E$28:E$282,MATCH(A163,EOF!A$28:A$282,0)),"-")/INDEX('Price List'!C:C,MATCH(A163,'Price List'!A:A,0))</f>
        <v>14.97</v>
      </c>
      <c r="E163" s="38">
        <v>0</v>
      </c>
    </row>
    <row r="164" spans="1:5" hidden="1" x14ac:dyDescent="0.25">
      <c r="A164" s="72" t="s">
        <v>603</v>
      </c>
      <c r="B164" s="103">
        <v>816332013089</v>
      </c>
      <c r="C164" s="40">
        <f>IFERROR(INDEX(EOF!H$28:H$282,MATCH(A164,EOF!A$28:A$282,0)),"-")*INDEX('Price List'!C:C,MATCH(A164,'Price List'!A:A,0))</f>
        <v>0</v>
      </c>
      <c r="D164" s="41">
        <f>IFERROR(INDEX(EOF!E$28:E$282,MATCH(A164,EOF!A$28:A$282,0)),"-")/INDEX('Price List'!C:C,MATCH(A164,'Price List'!A:A,0))</f>
        <v>14.97</v>
      </c>
      <c r="E164" s="38">
        <v>0</v>
      </c>
    </row>
    <row r="165" spans="1:5" hidden="1" x14ac:dyDescent="0.25">
      <c r="A165" s="72" t="s">
        <v>605</v>
      </c>
      <c r="B165" s="103">
        <v>816332013416</v>
      </c>
      <c r="C165" s="40">
        <f>IFERROR(INDEX(EOF!H$28:H$282,MATCH(A165,EOF!A$28:A$282,0)),"-")*INDEX('Price List'!C:C,MATCH(A165,'Price List'!A:A,0))</f>
        <v>0</v>
      </c>
      <c r="D165" s="41">
        <f>IFERROR(INDEX(EOF!E$28:E$282,MATCH(A165,EOF!A$28:A$282,0)),"-")/INDEX('Price List'!C:C,MATCH(A165,'Price List'!A:A,0))</f>
        <v>14.97</v>
      </c>
      <c r="E165" s="38">
        <v>0</v>
      </c>
    </row>
    <row r="166" spans="1:5" hidden="1" x14ac:dyDescent="0.25">
      <c r="A166" s="72" t="s">
        <v>607</v>
      </c>
      <c r="B166" s="103">
        <v>816332013102</v>
      </c>
      <c r="C166" s="40">
        <f>IFERROR(INDEX(EOF!H$28:H$282,MATCH(A166,EOF!A$28:A$282,0)),"-")*INDEX('Price List'!C:C,MATCH(A166,'Price List'!A:A,0))</f>
        <v>0</v>
      </c>
      <c r="D166" s="41">
        <f>IFERROR(INDEX(EOF!E$28:E$282,MATCH(A166,EOF!A$28:A$282,0)),"-")/INDEX('Price List'!C:C,MATCH(A166,'Price List'!A:A,0))</f>
        <v>14.97</v>
      </c>
      <c r="E166" s="38">
        <v>0</v>
      </c>
    </row>
    <row r="167" spans="1:5" hidden="1" x14ac:dyDescent="0.25">
      <c r="A167" s="72" t="s">
        <v>609</v>
      </c>
      <c r="B167" s="103">
        <v>816332013294</v>
      </c>
      <c r="C167" s="40">
        <f>IFERROR(INDEX(EOF!H$28:H$282,MATCH(A167,EOF!A$28:A$282,0)),"-")*INDEX('Price List'!C:C,MATCH(A167,'Price List'!A:A,0))</f>
        <v>0</v>
      </c>
      <c r="D167" s="41">
        <f>IFERROR(INDEX(EOF!E$28:E$282,MATCH(A167,EOF!A$28:A$282,0)),"-")/INDEX('Price List'!C:C,MATCH(A167,'Price List'!A:A,0))</f>
        <v>14.97</v>
      </c>
      <c r="E167" s="38">
        <v>0</v>
      </c>
    </row>
    <row r="168" spans="1:5" hidden="1" x14ac:dyDescent="0.25">
      <c r="A168" s="63" t="s">
        <v>611</v>
      </c>
      <c r="B168" s="103">
        <v>816332013058</v>
      </c>
      <c r="C168" s="40">
        <f>IFERROR(INDEX(EOF!H$28:H$282,MATCH(A168,EOF!A$28:A$282,0)),"-")*INDEX('Price List'!C:C,MATCH(A168,'Price List'!A:A,0))</f>
        <v>0</v>
      </c>
      <c r="D168" s="41">
        <f>IFERROR(INDEX(EOF!E$28:E$282,MATCH(A168,EOF!A$28:A$282,0)),"-")/INDEX('Price List'!C:C,MATCH(A168,'Price List'!A:A,0))</f>
        <v>14.97</v>
      </c>
      <c r="E168" s="38">
        <v>0</v>
      </c>
    </row>
    <row r="169" spans="1:5" hidden="1" x14ac:dyDescent="0.25">
      <c r="A169" s="69" t="s">
        <v>613</v>
      </c>
      <c r="B169" s="103">
        <v>816332013508</v>
      </c>
      <c r="C169" s="40">
        <f>IFERROR(INDEX(EOF!H$28:H$282,MATCH(A169,EOF!A$28:A$282,0)),"-")*INDEX('Price List'!C:C,MATCH(A169,'Price List'!A:A,0))</f>
        <v>0</v>
      </c>
      <c r="D169" s="41">
        <f>IFERROR(INDEX(EOF!E$28:E$282,MATCH(A169,EOF!A$28:A$282,0)),"-")/INDEX('Price List'!C:C,MATCH(A169,'Price List'!A:A,0))</f>
        <v>17.97</v>
      </c>
      <c r="E169" s="38">
        <v>0</v>
      </c>
    </row>
    <row r="170" spans="1:5" hidden="1" x14ac:dyDescent="0.25">
      <c r="A170" s="69" t="s">
        <v>615</v>
      </c>
      <c r="B170" s="103">
        <v>816332013515</v>
      </c>
      <c r="C170" s="40">
        <f>IFERROR(INDEX(EOF!H$28:H$282,MATCH(A170,EOF!A$28:A$282,0)),"-")*INDEX('Price List'!C:C,MATCH(A170,'Price List'!A:A,0))</f>
        <v>0</v>
      </c>
      <c r="D170" s="41">
        <f>IFERROR(INDEX(EOF!E$28:E$282,MATCH(A170,EOF!A$28:A$282,0)),"-")/INDEX('Price List'!C:C,MATCH(A170,'Price List'!A:A,0))</f>
        <v>17.97</v>
      </c>
      <c r="E170" s="38">
        <v>0</v>
      </c>
    </row>
    <row r="171" spans="1:5" hidden="1" x14ac:dyDescent="0.25">
      <c r="A171" s="69" t="s">
        <v>617</v>
      </c>
      <c r="B171" s="103">
        <v>816332013522</v>
      </c>
      <c r="C171" s="40">
        <f>IFERROR(INDEX(EOF!H$28:H$282,MATCH(A171,EOF!A$28:A$282,0)),"-")*INDEX('Price List'!C:C,MATCH(A171,'Price List'!A:A,0))</f>
        <v>0</v>
      </c>
      <c r="D171" s="41">
        <f>IFERROR(INDEX(EOF!E$28:E$282,MATCH(A171,EOF!A$28:A$282,0)),"-")/INDEX('Price List'!C:C,MATCH(A171,'Price List'!A:A,0))</f>
        <v>17.97</v>
      </c>
      <c r="E171" s="38">
        <v>0</v>
      </c>
    </row>
    <row r="172" spans="1:5" hidden="1" x14ac:dyDescent="0.25">
      <c r="A172" s="63" t="s">
        <v>619</v>
      </c>
      <c r="B172" s="103">
        <v>816332013539</v>
      </c>
      <c r="C172" s="40">
        <f>IFERROR(INDEX(EOF!H$28:H$282,MATCH(A172,EOF!A$28:A$282,0)),"-")*INDEX('Price List'!C:C,MATCH(A172,'Price List'!A:A,0))</f>
        <v>0</v>
      </c>
      <c r="D172" s="41">
        <f>IFERROR(INDEX(EOF!E$28:E$282,MATCH(A172,EOF!A$28:A$282,0)),"-")/INDEX('Price List'!C:C,MATCH(A172,'Price List'!A:A,0))</f>
        <v>17.97</v>
      </c>
      <c r="E172" s="38">
        <v>0</v>
      </c>
    </row>
    <row r="173" spans="1:5" hidden="1" x14ac:dyDescent="0.25">
      <c r="A173" s="63" t="s">
        <v>621</v>
      </c>
      <c r="B173" s="103">
        <v>816332013546</v>
      </c>
      <c r="C173" s="40">
        <f>IFERROR(INDEX(EOF!H$28:H$282,MATCH(A173,EOF!A$28:A$282,0)),"-")*INDEX('Price List'!C:C,MATCH(A173,'Price List'!A:A,0))</f>
        <v>0</v>
      </c>
      <c r="D173" s="41">
        <f>IFERROR(INDEX(EOF!E$28:E$282,MATCH(A173,EOF!A$28:A$282,0)),"-")/INDEX('Price List'!C:C,MATCH(A173,'Price List'!A:A,0))</f>
        <v>17.97</v>
      </c>
      <c r="E173" s="38">
        <v>0</v>
      </c>
    </row>
    <row r="174" spans="1:5" hidden="1" x14ac:dyDescent="0.25">
      <c r="A174" s="63" t="s">
        <v>623</v>
      </c>
      <c r="B174" s="103">
        <v>816332013553</v>
      </c>
      <c r="C174" s="40">
        <f>IFERROR(INDEX(EOF!H$28:H$282,MATCH(A174,EOF!A$28:A$282,0)),"-")*INDEX('Price List'!C:C,MATCH(A174,'Price List'!A:A,0))</f>
        <v>0</v>
      </c>
      <c r="D174" s="41">
        <f>IFERROR(INDEX(EOF!E$28:E$282,MATCH(A174,EOF!A$28:A$282,0)),"-")/INDEX('Price List'!C:C,MATCH(A174,'Price List'!A:A,0))</f>
        <v>17.97</v>
      </c>
      <c r="E174" s="38">
        <v>0</v>
      </c>
    </row>
    <row r="175" spans="1:5" hidden="1" x14ac:dyDescent="0.25">
      <c r="A175" s="72" t="s">
        <v>625</v>
      </c>
      <c r="B175" s="103">
        <v>816332013560</v>
      </c>
      <c r="C175" s="40">
        <f>IFERROR(INDEX(EOF!H$28:H$282,MATCH(A175,EOF!A$28:A$282,0)),"-")*INDEX('Price List'!C:C,MATCH(A175,'Price List'!A:A,0))</f>
        <v>0</v>
      </c>
      <c r="D175" s="41">
        <f>IFERROR(INDEX(EOF!E$28:E$282,MATCH(A175,EOF!A$28:A$282,0)),"-")/INDEX('Price List'!C:C,MATCH(A175,'Price List'!A:A,0))</f>
        <v>17.97</v>
      </c>
      <c r="E175" s="38">
        <v>0</v>
      </c>
    </row>
    <row r="176" spans="1:5" hidden="1" x14ac:dyDescent="0.25">
      <c r="A176" s="72" t="s">
        <v>627</v>
      </c>
      <c r="B176" s="103">
        <v>816332013577</v>
      </c>
      <c r="C176" s="40">
        <f>IFERROR(INDEX(EOF!H$28:H$282,MATCH(A176,EOF!A$28:A$282,0)),"-")*INDEX('Price List'!C:C,MATCH(A176,'Price List'!A:A,0))</f>
        <v>0</v>
      </c>
      <c r="D176" s="41">
        <f>IFERROR(INDEX(EOF!E$28:E$282,MATCH(A176,EOF!A$28:A$282,0)),"-")/INDEX('Price List'!C:C,MATCH(A176,'Price List'!A:A,0))</f>
        <v>17.97</v>
      </c>
      <c r="E176" s="38">
        <v>0</v>
      </c>
    </row>
    <row r="177" spans="1:5" hidden="1" x14ac:dyDescent="0.25">
      <c r="A177" s="51" t="s">
        <v>629</v>
      </c>
      <c r="B177" s="103">
        <v>816332013584</v>
      </c>
      <c r="C177" s="40">
        <f>IFERROR(INDEX(EOF!H$28:H$282,MATCH(A177,EOF!A$28:A$282,0)),"-")*INDEX('Price List'!C:C,MATCH(A177,'Price List'!A:A,0))</f>
        <v>0</v>
      </c>
      <c r="D177" s="41">
        <f>IFERROR(INDEX(EOF!E$28:E$282,MATCH(A177,EOF!A$28:A$282,0)),"-")/INDEX('Price List'!C:C,MATCH(A177,'Price List'!A:A,0))</f>
        <v>17.97</v>
      </c>
      <c r="E177" s="38">
        <v>0</v>
      </c>
    </row>
    <row r="178" spans="1:5" hidden="1" x14ac:dyDescent="0.25">
      <c r="A178" s="66" t="s">
        <v>631</v>
      </c>
      <c r="B178" s="104">
        <v>816332013591</v>
      </c>
      <c r="C178" s="40">
        <f>IFERROR(INDEX(EOF!H$28:H$282,MATCH(A178,EOF!A$28:A$282,0)),"-")*INDEX('Price List'!C:C,MATCH(A178,'Price List'!A:A,0))</f>
        <v>0</v>
      </c>
      <c r="D178" s="41">
        <f>IFERROR(INDEX(EOF!E$28:E$282,MATCH(A178,EOF!A$28:A$282,0)),"-")/INDEX('Price List'!C:C,MATCH(A178,'Price List'!A:A,0))</f>
        <v>17.97</v>
      </c>
      <c r="E178" s="38">
        <v>0</v>
      </c>
    </row>
    <row r="179" spans="1:5" hidden="1" x14ac:dyDescent="0.25">
      <c r="A179" s="66" t="s">
        <v>633</v>
      </c>
      <c r="B179" s="103">
        <v>816332013607</v>
      </c>
      <c r="C179" s="40">
        <f>IFERROR(INDEX(EOF!H$28:H$282,MATCH(A179,EOF!A$28:A$282,0)),"-")*INDEX('Price List'!C:C,MATCH(A179,'Price List'!A:A,0))</f>
        <v>0</v>
      </c>
      <c r="D179" s="41">
        <f>IFERROR(INDEX(EOF!E$28:E$282,MATCH(A179,EOF!A$28:A$282,0)),"-")/INDEX('Price List'!C:C,MATCH(A179,'Price List'!A:A,0))</f>
        <v>17.97</v>
      </c>
      <c r="E179" s="38">
        <v>0</v>
      </c>
    </row>
    <row r="180" spans="1:5" hidden="1" x14ac:dyDescent="0.25">
      <c r="A180" s="72" t="s">
        <v>635</v>
      </c>
      <c r="B180" s="103">
        <v>816332013614</v>
      </c>
      <c r="C180" s="40">
        <f>IFERROR(INDEX(EOF!H$28:H$282,MATCH(A180,EOF!A$28:A$282,0)),"-")*INDEX('Price List'!C:C,MATCH(A180,'Price List'!A:A,0))</f>
        <v>0</v>
      </c>
      <c r="D180" s="41">
        <f>IFERROR(INDEX(EOF!E$28:E$282,MATCH(A180,EOF!A$28:A$282,0)),"-")/INDEX('Price List'!C:C,MATCH(A180,'Price List'!A:A,0))</f>
        <v>17.97</v>
      </c>
      <c r="E180" s="38">
        <v>0</v>
      </c>
    </row>
    <row r="181" spans="1:5" hidden="1" x14ac:dyDescent="0.25">
      <c r="A181" s="63" t="s">
        <v>637</v>
      </c>
      <c r="B181" s="105">
        <v>816332013621</v>
      </c>
      <c r="C181" s="40">
        <f>IFERROR(INDEX(EOF!H$28:H$282,MATCH(A181,EOF!A$28:A$282,0)),"-")*INDEX('Price List'!C:C,MATCH(A181,'Price List'!A:A,0))</f>
        <v>0</v>
      </c>
      <c r="D181" s="41">
        <f>IFERROR(INDEX(EOF!E$28:E$282,MATCH(A181,EOF!A$28:A$282,0)),"-")/INDEX('Price List'!C:C,MATCH(A181,'Price List'!A:A,0))</f>
        <v>17.97</v>
      </c>
      <c r="E181" s="38">
        <v>0</v>
      </c>
    </row>
    <row r="182" spans="1:5" hidden="1" x14ac:dyDescent="0.25">
      <c r="A182" s="69" t="s">
        <v>639</v>
      </c>
      <c r="B182" s="104">
        <v>816332013638</v>
      </c>
      <c r="C182" s="40">
        <f>IFERROR(INDEX(EOF!H$28:H$282,MATCH(A182,EOF!A$28:A$282,0)),"-")*INDEX('Price List'!C:C,MATCH(A182,'Price List'!A:A,0))</f>
        <v>0</v>
      </c>
      <c r="D182" s="41">
        <f>IFERROR(INDEX(EOF!E$28:E$282,MATCH(A182,EOF!A$28:A$282,0)),"-")/INDEX('Price List'!C:C,MATCH(A182,'Price List'!A:A,0))</f>
        <v>17.97</v>
      </c>
      <c r="E182" s="38">
        <v>0</v>
      </c>
    </row>
    <row r="183" spans="1:5" hidden="1" x14ac:dyDescent="0.25">
      <c r="A183" s="69" t="s">
        <v>641</v>
      </c>
      <c r="B183" s="104">
        <v>816332013645</v>
      </c>
      <c r="C183" s="40">
        <f>IFERROR(INDEX(EOF!H$28:H$282,MATCH(A183,EOF!A$28:A$282,0)),"-")*INDEX('Price List'!C:C,MATCH(A183,'Price List'!A:A,0))</f>
        <v>0</v>
      </c>
      <c r="D183" s="41">
        <f>IFERROR(INDEX(EOF!E$28:E$282,MATCH(A183,EOF!A$28:A$282,0)),"-")/INDEX('Price List'!C:C,MATCH(A183,'Price List'!A:A,0))</f>
        <v>17.97</v>
      </c>
      <c r="E183" s="38">
        <v>0</v>
      </c>
    </row>
    <row r="184" spans="1:5" hidden="1" x14ac:dyDescent="0.25">
      <c r="A184" s="69" t="s">
        <v>644</v>
      </c>
      <c r="B184" s="104">
        <v>816332013492</v>
      </c>
      <c r="C184" s="40">
        <f>IFERROR(INDEX(EOF!H$28:H$282,MATCH(A184,EOF!A$28:A$282,0)),"-")*INDEX('Price List'!C:C,MATCH(A184,'Price List'!A:A,0))</f>
        <v>0</v>
      </c>
      <c r="D184" s="41">
        <f>IFERROR(INDEX(EOF!E$28:E$282,MATCH(A184,EOF!A$28:A$282,0)),"-")/INDEX('Price List'!C:C,MATCH(A184,'Price List'!A:A,0))</f>
        <v>14.97</v>
      </c>
      <c r="E184" s="38">
        <v>0</v>
      </c>
    </row>
    <row r="185" spans="1:5" hidden="1" x14ac:dyDescent="0.25">
      <c r="A185" s="69" t="s">
        <v>646</v>
      </c>
      <c r="B185" s="104">
        <v>816332013485</v>
      </c>
      <c r="C185" s="40">
        <f>IFERROR(INDEX(EOF!H$28:H$282,MATCH(A185,EOF!A$28:A$282,0)),"-")*INDEX('Price List'!C:C,MATCH(A185,'Price List'!A:A,0))</f>
        <v>0</v>
      </c>
      <c r="D185" s="41">
        <f>IFERROR(INDEX(EOF!E$28:E$282,MATCH(A185,EOF!A$28:A$282,0)),"-")/INDEX('Price List'!C:C,MATCH(A185,'Price List'!A:A,0))</f>
        <v>14.97</v>
      </c>
      <c r="E185" s="38">
        <v>0</v>
      </c>
    </row>
    <row r="186" spans="1:5" hidden="1" x14ac:dyDescent="0.25">
      <c r="A186" s="69" t="s">
        <v>648</v>
      </c>
      <c r="B186" s="104">
        <v>816332013478</v>
      </c>
      <c r="C186" s="40">
        <f>IFERROR(INDEX(EOF!H$28:H$282,MATCH(A186,EOF!A$28:A$282,0)),"-")*INDEX('Price List'!C:C,MATCH(A186,'Price List'!A:A,0))</f>
        <v>0</v>
      </c>
      <c r="D186" s="41">
        <f>IFERROR(INDEX(EOF!E$28:E$282,MATCH(A186,EOF!A$28:A$282,0)),"-")/INDEX('Price List'!C:C,MATCH(A186,'Price List'!A:A,0))</f>
        <v>14.97</v>
      </c>
      <c r="E186" s="38">
        <v>0</v>
      </c>
    </row>
    <row r="187" spans="1:5" hidden="1" x14ac:dyDescent="0.25">
      <c r="A187" s="69" t="s">
        <v>458</v>
      </c>
      <c r="B187" s="104" t="s">
        <v>460</v>
      </c>
      <c r="C187" s="40">
        <f>IFERROR(INDEX(EOF!H$28:H$282,MATCH(A187,EOF!A$28:A$282,0)),"-")*INDEX('Price List'!C:C,MATCH(A187,'Price List'!A:A,0))</f>
        <v>0</v>
      </c>
      <c r="D187" s="41">
        <f>IFERROR(INDEX(EOF!E$28:E$282,MATCH(A187,EOF!A$28:A$282,0)),"-")/INDEX('Price List'!C:C,MATCH(A187,'Price List'!A:A,0))</f>
        <v>11.97</v>
      </c>
      <c r="E187" s="38">
        <v>0</v>
      </c>
    </row>
    <row r="188" spans="1:5" hidden="1" x14ac:dyDescent="0.25">
      <c r="A188" s="63" t="s">
        <v>461</v>
      </c>
      <c r="B188" s="105" t="s">
        <v>463</v>
      </c>
      <c r="C188" s="40">
        <f>IFERROR(INDEX(EOF!H$28:H$282,MATCH(A188,EOF!A$28:A$282,0)),"-")*INDEX('Price List'!C:C,MATCH(A188,'Price List'!A:A,0))</f>
        <v>0</v>
      </c>
      <c r="D188" s="41">
        <f>IFERROR(INDEX(EOF!E$28:E$282,MATCH(A188,EOF!A$28:A$282,0)),"-")/INDEX('Price List'!C:C,MATCH(A188,'Price List'!A:A,0))</f>
        <v>11.97</v>
      </c>
      <c r="E188" s="38">
        <v>0</v>
      </c>
    </row>
    <row r="189" spans="1:5" hidden="1" x14ac:dyDescent="0.25">
      <c r="A189" s="63" t="s">
        <v>464</v>
      </c>
      <c r="B189" s="105" t="s">
        <v>466</v>
      </c>
      <c r="C189" s="40">
        <f>IFERROR(INDEX(EOF!H$28:H$282,MATCH(A189,EOF!A$28:A$282,0)),"-")*INDEX('Price List'!C:C,MATCH(A189,'Price List'!A:A,0))</f>
        <v>0</v>
      </c>
      <c r="D189" s="41">
        <f>IFERROR(INDEX(EOF!E$28:E$282,MATCH(A189,EOF!A$28:A$282,0)),"-")/INDEX('Price List'!C:C,MATCH(A189,'Price List'!A:A,0))</f>
        <v>11.97</v>
      </c>
      <c r="E189" s="38">
        <v>0</v>
      </c>
    </row>
    <row r="190" spans="1:5" hidden="1" x14ac:dyDescent="0.25">
      <c r="A190" s="63" t="s">
        <v>467</v>
      </c>
      <c r="B190" s="105" t="s">
        <v>469</v>
      </c>
      <c r="C190" s="40">
        <f>IFERROR(INDEX(EOF!H$28:H$282,MATCH(A190,EOF!A$28:A$282,0)),"-")*INDEX('Price List'!C:C,MATCH(A190,'Price List'!A:A,0))</f>
        <v>0</v>
      </c>
      <c r="D190" s="41">
        <f>IFERROR(INDEX(EOF!E$28:E$282,MATCH(A190,EOF!A$28:A$282,0)),"-")/INDEX('Price List'!C:C,MATCH(A190,'Price List'!A:A,0))</f>
        <v>14.97</v>
      </c>
      <c r="E190" s="38">
        <v>0</v>
      </c>
    </row>
    <row r="191" spans="1:5" hidden="1" x14ac:dyDescent="0.25">
      <c r="A191" s="63" t="s">
        <v>470</v>
      </c>
      <c r="B191" s="105" t="s">
        <v>472</v>
      </c>
      <c r="C191" s="40">
        <f>IFERROR(INDEX(EOF!H$28:H$282,MATCH(A191,EOF!A$28:A$282,0)),"-")*INDEX('Price List'!C:C,MATCH(A191,'Price List'!A:A,0))</f>
        <v>0</v>
      </c>
      <c r="D191" s="41">
        <f>IFERROR(INDEX(EOF!E$28:E$282,MATCH(A191,EOF!A$28:A$282,0)),"-")/INDEX('Price List'!C:C,MATCH(A191,'Price List'!A:A,0))</f>
        <v>14.97</v>
      </c>
      <c r="E191" s="38">
        <v>0</v>
      </c>
    </row>
    <row r="192" spans="1:5" hidden="1" x14ac:dyDescent="0.25">
      <c r="A192" s="69" t="s">
        <v>473</v>
      </c>
      <c r="B192" s="104" t="s">
        <v>475</v>
      </c>
      <c r="C192" s="40">
        <f>IFERROR(INDEX(EOF!H$28:H$282,MATCH(A192,EOF!A$28:A$282,0)),"-")*INDEX('Price List'!C:C,MATCH(A192,'Price List'!A:A,0))</f>
        <v>0</v>
      </c>
      <c r="D192" s="41">
        <f>IFERROR(INDEX(EOF!E$28:E$282,MATCH(A192,EOF!A$28:A$282,0)),"-")/INDEX('Price List'!C:C,MATCH(A192,'Price List'!A:A,0))</f>
        <v>14.97</v>
      </c>
      <c r="E192" s="38">
        <v>0</v>
      </c>
    </row>
    <row r="193" spans="1:5" hidden="1" x14ac:dyDescent="0.25">
      <c r="A193" s="69" t="s">
        <v>650</v>
      </c>
      <c r="B193" s="104">
        <v>816332013232</v>
      </c>
      <c r="C193" s="40">
        <f>IFERROR(INDEX(EOF!H$28:H$282,MATCH(A193,EOF!A$28:A$282,0)),"-")*INDEX('Price List'!C:C,MATCH(A193,'Price List'!A:A,0))</f>
        <v>0</v>
      </c>
      <c r="D193" s="41">
        <f>IFERROR(INDEX(EOF!E$28:E$282,MATCH(A193,EOF!A$28:A$282,0)),"-")/INDEX('Price List'!C:C,MATCH(A193,'Price List'!A:A,0))</f>
        <v>17.97</v>
      </c>
      <c r="E193" s="38">
        <v>0</v>
      </c>
    </row>
    <row r="194" spans="1:5" hidden="1" x14ac:dyDescent="0.25">
      <c r="A194" s="69" t="s">
        <v>652</v>
      </c>
      <c r="B194" s="104">
        <v>816332013249</v>
      </c>
      <c r="C194" s="40">
        <f>IFERROR(INDEX(EOF!H$28:H$282,MATCH(A194,EOF!A$28:A$282,0)),"-")*INDEX('Price List'!C:C,MATCH(A194,'Price List'!A:A,0))</f>
        <v>0</v>
      </c>
      <c r="D194" s="41">
        <f>IFERROR(INDEX(EOF!E$28:E$282,MATCH(A194,EOF!A$28:A$282,0)),"-")/INDEX('Price List'!C:C,MATCH(A194,'Price List'!A:A,0))</f>
        <v>17.97</v>
      </c>
      <c r="E194" s="38">
        <v>0</v>
      </c>
    </row>
    <row r="195" spans="1:5" hidden="1" x14ac:dyDescent="0.25">
      <c r="A195" s="63" t="s">
        <v>654</v>
      </c>
      <c r="B195" s="105">
        <v>816332013683</v>
      </c>
      <c r="C195" s="40">
        <f>IFERROR(INDEX(EOF!H$28:H$282,MATCH(A195,EOF!A$28:A$282,0)),"-")*INDEX('Price List'!C:C,MATCH(A195,'Price List'!A:A,0))</f>
        <v>0</v>
      </c>
      <c r="D195" s="41">
        <f>IFERROR(INDEX(EOF!E$28:E$282,MATCH(A195,EOF!A$28:A$282,0)),"-")/INDEX('Price List'!C:C,MATCH(A195,'Price List'!A:A,0))</f>
        <v>1.25</v>
      </c>
      <c r="E195" s="38">
        <v>0</v>
      </c>
    </row>
    <row r="196" spans="1:5" hidden="1" x14ac:dyDescent="0.25">
      <c r="A196" s="72" t="s">
        <v>146</v>
      </c>
      <c r="B196" s="103" t="s">
        <v>225</v>
      </c>
      <c r="C196" s="40">
        <f>IFERROR(INDEX(EOF!H$28:H$282,MATCH(A196,EOF!A$28:A$282,0)),"-")*INDEX('Price List'!C:C,MATCH(A196,'Price List'!A:A,0))</f>
        <v>0</v>
      </c>
      <c r="D196" s="41">
        <f>IFERROR(INDEX(EOF!E$28:E$282,MATCH(A196,EOF!A$28:A$282,0)),"-")/INDEX('Price List'!C:C,MATCH(A196,'Price List'!A:A,0))</f>
        <v>1.25</v>
      </c>
      <c r="E196" s="38">
        <v>0</v>
      </c>
    </row>
    <row r="197" spans="1:5" hidden="1" x14ac:dyDescent="0.25">
      <c r="A197" s="72" t="s">
        <v>422</v>
      </c>
      <c r="B197" s="103" t="s">
        <v>424</v>
      </c>
      <c r="C197" s="40">
        <f>IFERROR(INDEX(EOF!H$28:H$282,MATCH(A197,EOF!A$28:A$282,0)),"-")*INDEX('Price List'!C:C,MATCH(A197,'Price List'!A:A,0))</f>
        <v>0</v>
      </c>
      <c r="D197" s="41">
        <f>IFERROR(INDEX(EOF!E$28:E$282,MATCH(A197,EOF!A$28:A$282,0)),"-")/INDEX('Price List'!C:C,MATCH(A197,'Price List'!A:A,0))</f>
        <v>1.25</v>
      </c>
      <c r="E197" s="38">
        <v>0</v>
      </c>
    </row>
    <row r="198" spans="1:5" hidden="1" x14ac:dyDescent="0.25">
      <c r="A198" s="72" t="s">
        <v>263</v>
      </c>
      <c r="B198" s="103" t="s">
        <v>265</v>
      </c>
      <c r="C198" s="40">
        <f>IFERROR(INDEX(EOF!H$28:H$282,MATCH(A198,EOF!A$28:A$282,0)),"-")*INDEX('Price List'!C:C,MATCH(A198,'Price List'!A:A,0))</f>
        <v>0</v>
      </c>
      <c r="D198" s="41">
        <f>IFERROR(INDEX(EOF!E$28:E$282,MATCH(A198,EOF!A$28:A$282,0)),"-")/INDEX('Price List'!C:C,MATCH(A198,'Price List'!A:A,0))</f>
        <v>2</v>
      </c>
      <c r="E198" s="38">
        <v>0</v>
      </c>
    </row>
    <row r="199" spans="1:5" hidden="1" x14ac:dyDescent="0.25">
      <c r="A199" s="72" t="s">
        <v>144</v>
      </c>
      <c r="B199" s="103" t="s">
        <v>224</v>
      </c>
      <c r="C199" s="40">
        <f>IFERROR(INDEX(EOF!H$28:H$282,MATCH(A199,EOF!A$28:A$282,0)),"-")*INDEX('Price List'!C:C,MATCH(A199,'Price List'!A:A,0))</f>
        <v>0</v>
      </c>
      <c r="D199" s="41">
        <f>IFERROR(INDEX(EOF!E$28:E$282,MATCH(A199,EOF!A$28:A$282,0)),"-")/INDEX('Price List'!C:C,MATCH(A199,'Price List'!A:A,0))</f>
        <v>1.5</v>
      </c>
      <c r="E199" s="38">
        <v>0</v>
      </c>
    </row>
    <row r="200" spans="1:5" hidden="1" x14ac:dyDescent="0.25">
      <c r="A200" s="72" t="s">
        <v>425</v>
      </c>
      <c r="B200" s="103" t="s">
        <v>427</v>
      </c>
      <c r="C200" s="40">
        <f>IFERROR(INDEX(EOF!H$28:H$282,MATCH(A200,EOF!A$28:A$282,0)),"-")*INDEX('Price List'!C:C,MATCH(A200,'Price List'!A:A,0))</f>
        <v>0</v>
      </c>
      <c r="D200" s="41">
        <f>IFERROR(INDEX(EOF!E$28:E$282,MATCH(A200,EOF!A$28:A$282,0)),"-")/INDEX('Price List'!C:C,MATCH(A200,'Price List'!A:A,0))</f>
        <v>1.25</v>
      </c>
      <c r="E200" s="38">
        <v>0</v>
      </c>
    </row>
    <row r="201" spans="1:5" hidden="1" x14ac:dyDescent="0.25">
      <c r="A201" s="51" t="s">
        <v>656</v>
      </c>
      <c r="B201" s="103">
        <v>816332013669</v>
      </c>
      <c r="C201" s="40">
        <f>IFERROR(INDEX(EOF!H$28:H$282,MATCH(A201,EOF!A$28:A$282,0)),"-")*INDEX('Price List'!C:C,MATCH(A201,'Price List'!A:A,0))</f>
        <v>0</v>
      </c>
      <c r="D201" s="41">
        <f>IFERROR(INDEX(EOF!E$28:E$282,MATCH(A201,EOF!A$28:A$282,0)),"-")/INDEX('Price List'!C:C,MATCH(A201,'Price List'!A:A,0))</f>
        <v>1.25</v>
      </c>
      <c r="E201" s="38">
        <v>0</v>
      </c>
    </row>
    <row r="202" spans="1:5" hidden="1" x14ac:dyDescent="0.25">
      <c r="A202" s="51" t="s">
        <v>658</v>
      </c>
      <c r="B202" s="103">
        <v>816332013676</v>
      </c>
      <c r="C202" s="40">
        <f>IFERROR(INDEX(EOF!H$28:H$282,MATCH(A202,EOF!A$28:A$282,0)),"-")*INDEX('Price List'!C:C,MATCH(A202,'Price List'!A:A,0))</f>
        <v>0</v>
      </c>
      <c r="D202" s="41">
        <f>IFERROR(INDEX(EOF!E$28:E$282,MATCH(A202,EOF!A$28:A$282,0)),"-")/INDEX('Price List'!C:C,MATCH(A202,'Price List'!A:A,0))</f>
        <v>1.25</v>
      </c>
      <c r="E202" s="38">
        <v>0</v>
      </c>
    </row>
    <row r="203" spans="1:5" hidden="1" x14ac:dyDescent="0.25">
      <c r="A203" s="51" t="s">
        <v>428</v>
      </c>
      <c r="B203" s="103" t="s">
        <v>430</v>
      </c>
      <c r="C203" s="40">
        <f>IFERROR(INDEX(EOF!H$28:H$282,MATCH(A203,EOF!A$28:A$282,0)),"-")*INDEX('Price List'!C:C,MATCH(A203,'Price List'!A:A,0))</f>
        <v>0</v>
      </c>
      <c r="D203" s="41">
        <f>IFERROR(INDEX(EOF!E$28:E$282,MATCH(A203,EOF!A$28:A$282,0)),"-")/INDEX('Price List'!C:C,MATCH(A203,'Price List'!A:A,0))</f>
        <v>1.25</v>
      </c>
      <c r="E203" s="38">
        <v>0</v>
      </c>
    </row>
    <row r="204" spans="1:5" hidden="1" x14ac:dyDescent="0.25">
      <c r="A204" s="51" t="s">
        <v>431</v>
      </c>
      <c r="B204" s="103" t="s">
        <v>433</v>
      </c>
      <c r="C204" s="40">
        <f>IFERROR(INDEX(EOF!H$28:H$282,MATCH(A204,EOF!A$28:A$282,0)),"-")*INDEX('Price List'!C:C,MATCH(A204,'Price List'!A:A,0))</f>
        <v>0</v>
      </c>
      <c r="D204" s="41">
        <f>IFERROR(INDEX(EOF!E$28:E$282,MATCH(A204,EOF!A$28:A$282,0)),"-")/INDEX('Price List'!C:C,MATCH(A204,'Price List'!A:A,0))</f>
        <v>1.25</v>
      </c>
      <c r="E204" s="38">
        <v>0</v>
      </c>
    </row>
    <row r="205" spans="1:5" hidden="1" x14ac:dyDescent="0.25">
      <c r="A205" s="51" t="s">
        <v>325</v>
      </c>
      <c r="B205" s="103" t="s">
        <v>335</v>
      </c>
      <c r="C205" s="40">
        <f>IFERROR(INDEX(EOF!H$28:H$282,MATCH(A205,EOF!A$28:A$282,0)),"-")*INDEX('Price List'!C:C,MATCH(A205,'Price List'!A:A,0))</f>
        <v>0</v>
      </c>
      <c r="D205" s="41">
        <f>IFERROR(INDEX(EOF!E$28:E$282,MATCH(A205,EOF!A$28:A$282,0)),"-")/INDEX('Price List'!C:C,MATCH(A205,'Price List'!A:A,0))</f>
        <v>3</v>
      </c>
      <c r="E205" s="38">
        <v>0</v>
      </c>
    </row>
    <row r="206" spans="1:5" hidden="1" x14ac:dyDescent="0.25">
      <c r="A206" s="51" t="s">
        <v>327</v>
      </c>
      <c r="B206" s="103" t="s">
        <v>336</v>
      </c>
      <c r="C206" s="40">
        <f>IFERROR(INDEX(EOF!H$28:H$282,MATCH(A206,EOF!A$28:A$282,0)),"-")*INDEX('Price List'!C:C,MATCH(A206,'Price List'!A:A,0))</f>
        <v>0</v>
      </c>
      <c r="D206" s="41">
        <f>IFERROR(INDEX(EOF!E$28:E$282,MATCH(A206,EOF!A$28:A$282,0)),"-")/INDEX('Price List'!C:C,MATCH(A206,'Price List'!A:A,0))</f>
        <v>2.5</v>
      </c>
      <c r="E206" s="38">
        <v>0</v>
      </c>
    </row>
    <row r="207" spans="1:5" hidden="1" x14ac:dyDescent="0.25">
      <c r="A207" s="51" t="s">
        <v>437</v>
      </c>
      <c r="B207" s="103" t="s">
        <v>439</v>
      </c>
      <c r="C207" s="40">
        <f>IFERROR(INDEX(EOF!H$28:H$282,MATCH(A207,EOF!A$28:A$282,0)),"-")*INDEX('Price List'!C:C,MATCH(A207,'Price List'!A:A,0))</f>
        <v>0</v>
      </c>
      <c r="D207" s="41">
        <f>IFERROR(INDEX(EOF!E$28:E$282,MATCH(A207,EOF!A$28:A$282,0)),"-")/INDEX('Price List'!C:C,MATCH(A207,'Price List'!A:A,0))</f>
        <v>3</v>
      </c>
      <c r="E207" s="38">
        <v>0</v>
      </c>
    </row>
    <row r="208" spans="1:5" hidden="1" x14ac:dyDescent="0.25">
      <c r="A208" s="51" t="s">
        <v>434</v>
      </c>
      <c r="B208" s="103" t="s">
        <v>436</v>
      </c>
      <c r="C208" s="40">
        <f>IFERROR(INDEX(EOF!H$28:H$282,MATCH(A208,EOF!A$28:A$282,0)),"-")*INDEX('Price List'!C:C,MATCH(A208,'Price List'!A:A,0))</f>
        <v>0</v>
      </c>
      <c r="D208" s="41">
        <f>IFERROR(INDEX(EOF!E$28:E$282,MATCH(A208,EOF!A$28:A$282,0)),"-")/INDEX('Price List'!C:C,MATCH(A208,'Price List'!A:A,0))</f>
        <v>2.5</v>
      </c>
      <c r="E208" s="38">
        <v>0</v>
      </c>
    </row>
    <row r="209" spans="1:5" hidden="1" x14ac:dyDescent="0.25">
      <c r="A209" s="51" t="s">
        <v>440</v>
      </c>
      <c r="B209" s="103" t="s">
        <v>442</v>
      </c>
      <c r="C209" s="40">
        <f>IFERROR(INDEX(EOF!H$28:H$282,MATCH(A209,EOF!A$28:A$282,0)),"-")*INDEX('Price List'!C:C,MATCH(A209,'Price List'!A:A,0))</f>
        <v>0</v>
      </c>
      <c r="D209" s="41">
        <f>IFERROR(INDEX(EOF!E$28:E$282,MATCH(A209,EOF!A$28:A$282,0)),"-")/INDEX('Price List'!C:C,MATCH(A209,'Price List'!A:A,0))</f>
        <v>2.5</v>
      </c>
      <c r="E209" s="38">
        <v>0</v>
      </c>
    </row>
    <row r="210" spans="1:5" hidden="1" x14ac:dyDescent="0.25">
      <c r="A210" s="51" t="s">
        <v>443</v>
      </c>
      <c r="B210" s="103" t="s">
        <v>445</v>
      </c>
      <c r="C210" s="40">
        <f>IFERROR(INDEX(EOF!H$28:H$282,MATCH(A210,EOF!A$28:A$282,0)),"-")*INDEX('Price List'!C:C,MATCH(A210,'Price List'!A:A,0))</f>
        <v>0</v>
      </c>
      <c r="D210" s="41">
        <f>IFERROR(INDEX(EOF!E$28:E$282,MATCH(A210,EOF!A$28:A$282,0)),"-")/INDEX('Price List'!C:C,MATCH(A210,'Price List'!A:A,0))</f>
        <v>2.5</v>
      </c>
      <c r="E210" s="38">
        <v>0</v>
      </c>
    </row>
    <row r="211" spans="1:5" hidden="1" x14ac:dyDescent="0.25">
      <c r="A211" s="51" t="s">
        <v>329</v>
      </c>
      <c r="B211" s="103" t="s">
        <v>337</v>
      </c>
      <c r="C211" s="40">
        <f>IFERROR(INDEX(EOF!H$28:H$282,MATCH(A211,EOF!A$28:A$282,0)),"-")*INDEX('Price List'!C:C,MATCH(A211,'Price List'!A:A,0))</f>
        <v>0</v>
      </c>
      <c r="D211" s="41">
        <f>IFERROR(INDEX(EOF!E$28:E$282,MATCH(A211,EOF!A$28:A$282,0)),"-")/INDEX('Price List'!C:C,MATCH(A211,'Price List'!A:A,0))</f>
        <v>3</v>
      </c>
      <c r="E211" s="38">
        <v>0</v>
      </c>
    </row>
    <row r="212" spans="1:5" hidden="1" x14ac:dyDescent="0.25">
      <c r="A212" s="51" t="s">
        <v>331</v>
      </c>
      <c r="B212" s="103" t="s">
        <v>338</v>
      </c>
      <c r="C212" s="40">
        <f>IFERROR(INDEX(EOF!H$28:H$282,MATCH(A212,EOF!A$28:A$282,0)),"-")*INDEX('Price List'!C:C,MATCH(A212,'Price List'!A:A,0))</f>
        <v>0</v>
      </c>
      <c r="D212" s="41">
        <f>IFERROR(INDEX(EOF!E$28:E$282,MATCH(A212,EOF!A$28:A$282,0)),"-")/INDEX('Price List'!C:C,MATCH(A212,'Price List'!A:A,0))</f>
        <v>2.5</v>
      </c>
      <c r="E212" s="38">
        <v>0</v>
      </c>
    </row>
    <row r="213" spans="1:5" hidden="1" x14ac:dyDescent="0.25">
      <c r="A213" s="51" t="s">
        <v>446</v>
      </c>
      <c r="B213" s="103" t="s">
        <v>448</v>
      </c>
      <c r="C213" s="40">
        <f>IFERROR(INDEX(EOF!H$28:H$282,MATCH(A213,EOF!A$28:A$282,0)),"-")*INDEX('Price List'!C:C,MATCH(A213,'Price List'!A:A,0))</f>
        <v>0</v>
      </c>
      <c r="D213" s="41">
        <f>IFERROR(INDEX(EOF!E$28:E$282,MATCH(A213,EOF!A$28:A$282,0)),"-")/INDEX('Price List'!C:C,MATCH(A213,'Price List'!A:A,0))</f>
        <v>2.5</v>
      </c>
      <c r="E213" s="38">
        <v>0</v>
      </c>
    </row>
    <row r="214" spans="1:5" hidden="1" x14ac:dyDescent="0.25">
      <c r="A214" s="51" t="s">
        <v>333</v>
      </c>
      <c r="B214" s="103" t="s">
        <v>339</v>
      </c>
      <c r="C214" s="40">
        <f>IFERROR(INDEX(EOF!H$28:H$282,MATCH(A214,EOF!A$28:A$282,0)),"-")*INDEX('Price List'!C:C,MATCH(A214,'Price List'!A:A,0))</f>
        <v>0</v>
      </c>
      <c r="D214" s="41">
        <f>IFERROR(INDEX(EOF!E$28:E$282,MATCH(A214,EOF!A$28:A$282,0)),"-")/INDEX('Price List'!C:C,MATCH(A214,'Price List'!A:A,0))</f>
        <v>2.5</v>
      </c>
      <c r="E214" s="38">
        <v>0</v>
      </c>
    </row>
    <row r="215" spans="1:5" hidden="1" x14ac:dyDescent="0.25">
      <c r="A215" s="51" t="s">
        <v>449</v>
      </c>
      <c r="B215" s="103" t="s">
        <v>451</v>
      </c>
      <c r="C215" s="40">
        <f>IFERROR(INDEX(EOF!H$28:H$282,MATCH(A215,EOF!A$28:A$282,0)),"-")*INDEX('Price List'!C:C,MATCH(A215,'Price List'!A:A,0))</f>
        <v>0</v>
      </c>
      <c r="D215" s="41">
        <f>IFERROR(INDEX(EOF!E$28:E$282,MATCH(A215,EOF!A$28:A$282,0)),"-")/INDEX('Price List'!C:C,MATCH(A215,'Price List'!A:A,0))</f>
        <v>2.5</v>
      </c>
      <c r="E215" s="38">
        <v>0</v>
      </c>
    </row>
    <row r="216" spans="1:5" hidden="1" x14ac:dyDescent="0.25">
      <c r="A216" s="51" t="s">
        <v>452</v>
      </c>
      <c r="B216" s="103" t="s">
        <v>454</v>
      </c>
      <c r="C216" s="40">
        <f>IFERROR(INDEX(EOF!H$28:H$282,MATCH(A216,EOF!A$28:A$282,0)),"-")*INDEX('Price List'!C:C,MATCH(A216,'Price List'!A:A,0))</f>
        <v>0</v>
      </c>
      <c r="D216" s="41">
        <f>IFERROR(INDEX(EOF!E$28:E$282,MATCH(A216,EOF!A$28:A$282,0)),"-")/INDEX('Price List'!C:C,MATCH(A216,'Price List'!A:A,0))</f>
        <v>2.5</v>
      </c>
      <c r="E216" s="38">
        <v>0</v>
      </c>
    </row>
    <row r="217" spans="1:5" hidden="1" x14ac:dyDescent="0.25">
      <c r="A217" s="51" t="s">
        <v>455</v>
      </c>
      <c r="B217" s="103" t="s">
        <v>457</v>
      </c>
      <c r="C217" s="40">
        <f>IFERROR(INDEX(EOF!H$28:H$282,MATCH(A217,EOF!A$28:A$282,0)),"-")*INDEX('Price List'!C:C,MATCH(A217,'Price List'!A:A,0))</f>
        <v>0</v>
      </c>
      <c r="D217" s="41">
        <f>IFERROR(INDEX(EOF!E$28:E$282,MATCH(A217,EOF!A$28:A$282,0)),"-")/INDEX('Price List'!C:C,MATCH(A217,'Price List'!A:A,0))</f>
        <v>2.5</v>
      </c>
      <c r="E217" s="38">
        <v>0</v>
      </c>
    </row>
    <row r="218" spans="1:5" hidden="1" x14ac:dyDescent="0.25">
      <c r="A218" s="51" t="s">
        <v>660</v>
      </c>
      <c r="B218" s="103">
        <v>816332013690</v>
      </c>
      <c r="C218" s="40">
        <f>IFERROR(INDEX(EOF!H$28:H$282,MATCH(A218,EOF!A$28:A$282,0)),"-")*INDEX('Price List'!C:C,MATCH(A218,'Price List'!A:A,0))</f>
        <v>0</v>
      </c>
      <c r="D218" s="41">
        <f>IFERROR(INDEX(EOF!E$28:E$282,MATCH(A218,EOF!A$28:A$282,0)),"-")/INDEX('Price List'!C:C,MATCH(A218,'Price List'!A:A,0))</f>
        <v>2.5</v>
      </c>
      <c r="E218" s="38">
        <v>0</v>
      </c>
    </row>
    <row r="219" spans="1:5" hidden="1" x14ac:dyDescent="0.25">
      <c r="A219" s="51" t="s">
        <v>266</v>
      </c>
      <c r="B219" s="103" t="s">
        <v>268</v>
      </c>
      <c r="C219" s="40">
        <f>IFERROR(INDEX(EOF!H$28:H$282,MATCH(A219,EOF!A$28:A$282,0)),"-")*INDEX('Price List'!C:C,MATCH(A219,'Price List'!A:A,0))</f>
        <v>0</v>
      </c>
      <c r="D219" s="41">
        <f>IFERROR(INDEX(EOF!E$28:E$282,MATCH(A219,EOF!A$28:A$282,0)),"-")/INDEX('Price List'!C:C,MATCH(A219,'Price List'!A:A,0))</f>
        <v>9.98</v>
      </c>
      <c r="E219" s="38">
        <v>0</v>
      </c>
    </row>
    <row r="220" spans="1:5" hidden="1" x14ac:dyDescent="0.25">
      <c r="A220" s="51" t="s">
        <v>269</v>
      </c>
      <c r="B220" s="103" t="s">
        <v>271</v>
      </c>
      <c r="C220" s="40">
        <f>IFERROR(INDEX(EOF!H$28:H$282,MATCH(A220,EOF!A$28:A$282,0)),"-")*INDEX('Price List'!C:C,MATCH(A220,'Price List'!A:A,0))</f>
        <v>0</v>
      </c>
      <c r="D220" s="41">
        <f>IFERROR(INDEX(EOF!E$28:E$282,MATCH(A220,EOF!A$28:A$282,0)),"-")/INDEX('Price List'!C:C,MATCH(A220,'Price List'!A:A,0))</f>
        <v>9.98</v>
      </c>
      <c r="E220" s="38">
        <v>0</v>
      </c>
    </row>
    <row r="221" spans="1:5" hidden="1" x14ac:dyDescent="0.25">
      <c r="A221" s="51" t="s">
        <v>343</v>
      </c>
      <c r="B221" s="103" t="s">
        <v>345</v>
      </c>
      <c r="C221" s="40">
        <f>IFERROR(INDEX(EOF!H$28:H$282,MATCH(A221,EOF!A$28:A$282,0)),"-")*INDEX('Price List'!C:C,MATCH(A221,'Price List'!A:A,0))</f>
        <v>0</v>
      </c>
      <c r="D221" s="41">
        <f>IFERROR(INDEX(EOF!E$28:E$282,MATCH(A221,EOF!A$28:A$282,0)),"-")/INDEX('Price List'!C:C,MATCH(A221,'Price List'!A:A,0))</f>
        <v>5</v>
      </c>
      <c r="E221" s="38">
        <v>0</v>
      </c>
    </row>
    <row r="222" spans="1:5" hidden="1" x14ac:dyDescent="0.25">
      <c r="A222" s="51" t="s">
        <v>152</v>
      </c>
      <c r="B222" s="103" t="s">
        <v>229</v>
      </c>
      <c r="C222" s="40">
        <f>IFERROR(INDEX(EOF!H$28:H$282,MATCH(A222,EOF!A$28:A$282,0)),"-")*INDEX('Price List'!C:C,MATCH(A222,'Price List'!A:A,0))</f>
        <v>0</v>
      </c>
      <c r="D222" s="41">
        <f>IFERROR(INDEX(EOF!E$28:E$282,MATCH(A222,EOF!A$28:A$282,0)),"-")/INDEX('Price List'!C:C,MATCH(A222,'Price List'!A:A,0))</f>
        <v>6</v>
      </c>
      <c r="E222" s="38">
        <v>0</v>
      </c>
    </row>
    <row r="223" spans="1:5" hidden="1" x14ac:dyDescent="0.25">
      <c r="A223" s="51" t="s">
        <v>662</v>
      </c>
      <c r="B223" s="103">
        <v>816332011740</v>
      </c>
      <c r="C223" s="40">
        <f>IFERROR(INDEX(EOF!H$28:H$282,MATCH(A223,EOF!A$28:A$282,0)),"-")*INDEX('Price List'!C:C,MATCH(A223,'Price List'!A:A,0))</f>
        <v>0</v>
      </c>
      <c r="D223" s="41">
        <f>IFERROR(INDEX(EOF!E$28:E$282,MATCH(A223,EOF!A$28:A$282,0)),"-")/INDEX('Price List'!C:C,MATCH(A223,'Price List'!A:A,0))</f>
        <v>2.97</v>
      </c>
      <c r="E223" s="38">
        <v>0</v>
      </c>
    </row>
    <row r="224" spans="1:5" hidden="1" x14ac:dyDescent="0.25">
      <c r="A224" s="51" t="s">
        <v>154</v>
      </c>
      <c r="B224" s="103" t="s">
        <v>230</v>
      </c>
      <c r="C224" s="40">
        <f>IFERROR(INDEX(EOF!H$28:H$282,MATCH(A224,EOF!A$28:A$282,0)),"-")*INDEX('Price List'!C:C,MATCH(A224,'Price List'!A:A,0))</f>
        <v>0</v>
      </c>
      <c r="D224" s="41">
        <f>IFERROR(INDEX(EOF!E$28:E$282,MATCH(A224,EOF!A$28:A$282,0)),"-")/INDEX('Price List'!C:C,MATCH(A224,'Price List'!A:A,0))</f>
        <v>6</v>
      </c>
      <c r="E224" s="38">
        <v>0</v>
      </c>
    </row>
    <row r="225" spans="1:5" hidden="1" x14ac:dyDescent="0.25">
      <c r="A225" s="51" t="s">
        <v>664</v>
      </c>
      <c r="B225" s="103">
        <v>816332012716</v>
      </c>
      <c r="C225" s="40">
        <f>IFERROR(INDEX(EOF!H$28:H$282,MATCH(A225,EOF!A$28:A$282,0)),"-")*INDEX('Price List'!C:C,MATCH(A225,'Price List'!A:A,0))</f>
        <v>0</v>
      </c>
      <c r="D225" s="41">
        <f>IFERROR(INDEX(EOF!E$28:E$282,MATCH(A225,EOF!A$28:A$282,0)),"-")/INDEX('Price List'!C:C,MATCH(A225,'Price List'!A:A,0))</f>
        <v>2.97</v>
      </c>
      <c r="E225" s="38">
        <v>0</v>
      </c>
    </row>
    <row r="226" spans="1:5" hidden="1" x14ac:dyDescent="0.25">
      <c r="A226" s="51" t="s">
        <v>156</v>
      </c>
      <c r="B226" s="103" t="s">
        <v>231</v>
      </c>
      <c r="C226" s="40">
        <f>IFERROR(INDEX(EOF!H$28:H$282,MATCH(A226,EOF!A$28:A$282,0)),"-")*INDEX('Price List'!C:C,MATCH(A226,'Price List'!A:A,0))</f>
        <v>0</v>
      </c>
      <c r="D226" s="41">
        <f>IFERROR(INDEX(EOF!E$28:E$282,MATCH(A226,EOF!A$28:A$282,0)),"-")/INDEX('Price List'!C:C,MATCH(A226,'Price List'!A:A,0))</f>
        <v>8.4</v>
      </c>
      <c r="E226" s="38">
        <v>0</v>
      </c>
    </row>
    <row r="227" spans="1:5" hidden="1" x14ac:dyDescent="0.25">
      <c r="A227" s="51" t="s">
        <v>164</v>
      </c>
      <c r="B227" s="103" t="s">
        <v>235</v>
      </c>
      <c r="C227" s="40">
        <f>IFERROR(INDEX(EOF!H$28:H$282,MATCH(A227,EOF!A$28:A$282,0)),"-")*INDEX('Price List'!C:C,MATCH(A227,'Price List'!A:A,0))</f>
        <v>0</v>
      </c>
      <c r="D227" s="41">
        <f>IFERROR(INDEX(EOF!E$28:E$282,MATCH(A227,EOF!A$28:A$282,0)),"-")/INDEX('Price List'!C:C,MATCH(A227,'Price List'!A:A,0))</f>
        <v>4.2</v>
      </c>
      <c r="E227" s="38">
        <v>0</v>
      </c>
    </row>
    <row r="228" spans="1:5" hidden="1" x14ac:dyDescent="0.25">
      <c r="A228" s="51" t="s">
        <v>166</v>
      </c>
      <c r="B228" s="103" t="s">
        <v>236</v>
      </c>
      <c r="C228" s="40">
        <f>IFERROR(INDEX(EOF!H$28:H$282,MATCH(A228,EOF!A$28:A$282,0)),"-")*INDEX('Price List'!C:C,MATCH(A228,'Price List'!A:A,0))</f>
        <v>0</v>
      </c>
      <c r="D228" s="41">
        <f>IFERROR(INDEX(EOF!E$28:E$282,MATCH(A228,EOF!A$28:A$282,0)),"-")/INDEX('Price List'!C:C,MATCH(A228,'Price List'!A:A,0))</f>
        <v>3</v>
      </c>
      <c r="E228" s="38">
        <v>0</v>
      </c>
    </row>
    <row r="229" spans="1:5" hidden="1" x14ac:dyDescent="0.25">
      <c r="A229" s="55" t="s">
        <v>168</v>
      </c>
      <c r="B229" s="103" t="s">
        <v>237</v>
      </c>
      <c r="C229" s="40">
        <f>IFERROR(INDEX(EOF!H$28:H$282,MATCH(A229,EOF!A$28:A$282,0)),"-")*INDEX('Price List'!C:C,MATCH(A229,'Price List'!A:A,0))</f>
        <v>0</v>
      </c>
      <c r="D229" s="41">
        <f>IFERROR(INDEX(EOF!E$28:E$282,MATCH(A229,EOF!A$28:A$282,0)),"-")/INDEX('Price List'!C:C,MATCH(A229,'Price List'!A:A,0))</f>
        <v>6</v>
      </c>
      <c r="E229" s="38">
        <v>0</v>
      </c>
    </row>
    <row r="230" spans="1:5" hidden="1" x14ac:dyDescent="0.25">
      <c r="A230" s="51" t="s">
        <v>170</v>
      </c>
      <c r="B230" s="103" t="s">
        <v>238</v>
      </c>
      <c r="C230" s="40">
        <f>IFERROR(INDEX(EOF!H$28:H$282,MATCH(A230,EOF!A$28:A$282,0)),"-")*INDEX('Price List'!C:C,MATCH(A230,'Price List'!A:A,0))</f>
        <v>0</v>
      </c>
      <c r="D230" s="41">
        <f>IFERROR(INDEX(EOF!E$28:E$282,MATCH(A230,EOF!A$28:A$282,0)),"-")/INDEX('Price List'!C:C,MATCH(A230,'Price List'!A:A,0))</f>
        <v>6</v>
      </c>
      <c r="E230" s="38">
        <v>0</v>
      </c>
    </row>
    <row r="231" spans="1:5" hidden="1" x14ac:dyDescent="0.25">
      <c r="A231" s="51" t="s">
        <v>172</v>
      </c>
      <c r="B231" s="103" t="s">
        <v>239</v>
      </c>
      <c r="C231" s="40">
        <f>IFERROR(INDEX(EOF!H$28:H$282,MATCH(A231,EOF!A$28:A$282,0)),"-")*INDEX('Price List'!C:C,MATCH(A231,'Price List'!A:A,0))</f>
        <v>0</v>
      </c>
      <c r="D231" s="41">
        <f>IFERROR(INDEX(EOF!E$28:E$282,MATCH(A231,EOF!A$28:A$282,0)),"-")/INDEX('Price List'!C:C,MATCH(A231,'Price List'!A:A,0))</f>
        <v>8.4</v>
      </c>
      <c r="E231" s="38">
        <v>0</v>
      </c>
    </row>
    <row r="232" spans="1:5" hidden="1" x14ac:dyDescent="0.25">
      <c r="A232" s="51" t="s">
        <v>174</v>
      </c>
      <c r="B232" s="103" t="s">
        <v>240</v>
      </c>
      <c r="C232" s="40">
        <f>IFERROR(INDEX(EOF!H$28:H$282,MATCH(A232,EOF!A$28:A$282,0)),"-")*INDEX('Price List'!C:C,MATCH(A232,'Price List'!A:A,0))</f>
        <v>0</v>
      </c>
      <c r="D232" s="41">
        <f>IFERROR(INDEX(EOF!E$28:E$282,MATCH(A232,EOF!A$28:A$282,0)),"-")/INDEX('Price List'!C:C,MATCH(A232,'Price List'!A:A,0))</f>
        <v>8.4</v>
      </c>
      <c r="E232" s="38">
        <v>0</v>
      </c>
    </row>
    <row r="233" spans="1:5" hidden="1" x14ac:dyDescent="0.25">
      <c r="A233" s="51" t="s">
        <v>170</v>
      </c>
      <c r="B233" s="103" t="s">
        <v>238</v>
      </c>
      <c r="C233" s="40">
        <f>IFERROR(INDEX(EOF!H$28:H$282,MATCH(A233,EOF!A$28:A$282,0)),"-")*INDEX('Price List'!C:C,MATCH(A233,'Price List'!A:A,0))</f>
        <v>0</v>
      </c>
      <c r="D233" s="41">
        <f>IFERROR(INDEX(EOF!E$28:E$282,MATCH(A233,EOF!A$28:A$282,0)),"-")/INDEX('Price List'!C:C,MATCH(A233,'Price List'!A:A,0))</f>
        <v>6</v>
      </c>
      <c r="E233" s="38">
        <v>0</v>
      </c>
    </row>
    <row r="234" spans="1:5" hidden="1" x14ac:dyDescent="0.25">
      <c r="A234" s="51" t="s">
        <v>172</v>
      </c>
      <c r="B234" s="103" t="s">
        <v>239</v>
      </c>
      <c r="C234" s="40">
        <f>IFERROR(INDEX(EOF!H$28:H$282,MATCH(A234,EOF!A$28:A$282,0)),"-")*INDEX('Price List'!C:C,MATCH(A234,'Price List'!A:A,0))</f>
        <v>0</v>
      </c>
      <c r="D234" s="41">
        <f>IFERROR(INDEX(EOF!E$28:E$282,MATCH(A234,EOF!A$28:A$282,0)),"-")/INDEX('Price List'!C:C,MATCH(A234,'Price List'!A:A,0))</f>
        <v>8.4</v>
      </c>
      <c r="E234" s="38">
        <v>0</v>
      </c>
    </row>
    <row r="235" spans="1:5" hidden="1" x14ac:dyDescent="0.25">
      <c r="A235" s="51" t="s">
        <v>174</v>
      </c>
      <c r="B235" s="103" t="s">
        <v>240</v>
      </c>
      <c r="C235" s="40">
        <f>IFERROR(INDEX(EOF!H$28:H$282,MATCH(A235,EOF!A$28:A$282,0)),"-")*INDEX('Price List'!C:C,MATCH(A235,'Price List'!A:A,0))</f>
        <v>0</v>
      </c>
      <c r="D235" s="41">
        <f>IFERROR(INDEX(EOF!E$28:E$282,MATCH(A235,EOF!A$28:A$282,0)),"-")/INDEX('Price List'!C:C,MATCH(A235,'Price List'!A:A,0))</f>
        <v>8.4</v>
      </c>
      <c r="E235" s="38">
        <v>0</v>
      </c>
    </row>
    <row r="236" spans="1:5" hidden="1" x14ac:dyDescent="0.25">
      <c r="A236" s="51" t="s">
        <v>158</v>
      </c>
      <c r="B236" s="103" t="s">
        <v>232</v>
      </c>
      <c r="C236" s="40">
        <f>IFERROR(INDEX(EOF!H$28:H$282,MATCH(A236,EOF!A$28:A$282,0)),"-")*INDEX('Price List'!C:C,MATCH(A236,'Price List'!A:A,0))</f>
        <v>0</v>
      </c>
      <c r="D236" s="41">
        <f>IFERROR(INDEX(EOF!E$28:E$282,MATCH(A236,EOF!A$28:A$282,0)),"-")/INDEX('Price List'!C:C,MATCH(A236,'Price List'!A:A,0))</f>
        <v>9.6</v>
      </c>
      <c r="E236" s="38">
        <v>0</v>
      </c>
    </row>
    <row r="237" spans="1:5" hidden="1" x14ac:dyDescent="0.25">
      <c r="A237" s="51" t="s">
        <v>160</v>
      </c>
      <c r="B237" s="103" t="s">
        <v>233</v>
      </c>
      <c r="C237" s="40">
        <f>IFERROR(INDEX(EOF!H$28:H$282,MATCH(A237,EOF!A$28:A$282,0)),"-")*INDEX('Price List'!C:C,MATCH(A237,'Price List'!A:A,0))</f>
        <v>0</v>
      </c>
      <c r="D237" s="41">
        <f>IFERROR(INDEX(EOF!E$28:E$282,MATCH(A237,EOF!A$28:A$282,0)),"-")/INDEX('Price List'!C:C,MATCH(A237,'Price List'!A:A,0))</f>
        <v>4.2</v>
      </c>
      <c r="E237" s="38">
        <v>0</v>
      </c>
    </row>
    <row r="238" spans="1:5" hidden="1" x14ac:dyDescent="0.25">
      <c r="A238" s="51" t="s">
        <v>162</v>
      </c>
      <c r="B238" s="103" t="s">
        <v>234</v>
      </c>
      <c r="C238" s="40">
        <f>IFERROR(INDEX(EOF!H$28:H$282,MATCH(A238,EOF!A$28:A$282,0)),"-")*INDEX('Price List'!C:C,MATCH(A238,'Price List'!A:A,0))</f>
        <v>0</v>
      </c>
      <c r="D238" s="41">
        <f>IFERROR(INDEX(EOF!E$28:E$282,MATCH(A238,EOF!A$28:A$282,0)),"-")/INDEX('Price List'!C:C,MATCH(A238,'Price List'!A:A,0))</f>
        <v>6</v>
      </c>
      <c r="E238" s="38">
        <v>0</v>
      </c>
    </row>
    <row r="239" spans="1:5" hidden="1" x14ac:dyDescent="0.25">
      <c r="A239" s="51" t="s">
        <v>164</v>
      </c>
      <c r="B239" s="103" t="s">
        <v>235</v>
      </c>
      <c r="C239" s="40">
        <f>IFERROR(INDEX(EOF!H$28:H$282,MATCH(A239,EOF!A$28:A$282,0)),"-")*INDEX('Price List'!C:C,MATCH(A239,'Price List'!A:A,0))</f>
        <v>0</v>
      </c>
      <c r="D239" s="41">
        <f>IFERROR(INDEX(EOF!E$28:E$282,MATCH(A239,EOF!A$28:A$282,0)),"-")/INDEX('Price List'!C:C,MATCH(A239,'Price List'!A:A,0))</f>
        <v>4.2</v>
      </c>
      <c r="E239" s="38">
        <v>0</v>
      </c>
    </row>
    <row r="240" spans="1:5" hidden="1" x14ac:dyDescent="0.25">
      <c r="A240" s="51" t="s">
        <v>166</v>
      </c>
      <c r="B240" s="103" t="s">
        <v>236</v>
      </c>
      <c r="C240" s="40">
        <f>IFERROR(INDEX(EOF!H$28:H$282,MATCH(A240,EOF!A$28:A$282,0)),"-")*INDEX('Price List'!C:C,MATCH(A240,'Price List'!A:A,0))</f>
        <v>0</v>
      </c>
      <c r="D240" s="41">
        <f>IFERROR(INDEX(EOF!E$28:E$282,MATCH(A240,EOF!A$28:A$282,0)),"-")/INDEX('Price List'!C:C,MATCH(A240,'Price List'!A:A,0))</f>
        <v>3</v>
      </c>
      <c r="E240" s="38">
        <v>0</v>
      </c>
    </row>
    <row r="241" spans="1:5" hidden="1" x14ac:dyDescent="0.25">
      <c r="A241" s="51" t="s">
        <v>168</v>
      </c>
      <c r="B241" s="103" t="s">
        <v>237</v>
      </c>
      <c r="C241" s="40">
        <f>IFERROR(INDEX(EOF!H$28:H$282,MATCH(A241,EOF!A$28:A$282,0)),"-")*INDEX('Price List'!C:C,MATCH(A241,'Price List'!A:A,0))</f>
        <v>0</v>
      </c>
      <c r="D241" s="41">
        <f>IFERROR(INDEX(EOF!E$28:E$282,MATCH(A241,EOF!A$28:A$282,0)),"-")/INDEX('Price List'!C:C,MATCH(A241,'Price List'!A:A,0))</f>
        <v>6</v>
      </c>
      <c r="E241" s="38">
        <v>0</v>
      </c>
    </row>
    <row r="242" spans="1:5" hidden="1" x14ac:dyDescent="0.25">
      <c r="A242" s="51" t="s">
        <v>170</v>
      </c>
      <c r="B242" s="103" t="s">
        <v>238</v>
      </c>
      <c r="C242" s="40">
        <f>IFERROR(INDEX(EOF!H$28:H$282,MATCH(A242,EOF!A$28:A$282,0)),"-")*INDEX('Price List'!C:C,MATCH(A242,'Price List'!A:A,0))</f>
        <v>0</v>
      </c>
      <c r="D242" s="41">
        <f>IFERROR(INDEX(EOF!E$28:E$282,MATCH(A242,EOF!A$28:A$282,0)),"-")/INDEX('Price List'!C:C,MATCH(A242,'Price List'!A:A,0))</f>
        <v>6</v>
      </c>
      <c r="E242" s="38">
        <v>0</v>
      </c>
    </row>
    <row r="243" spans="1:5" hidden="1" x14ac:dyDescent="0.25">
      <c r="A243" s="51" t="s">
        <v>172</v>
      </c>
      <c r="B243" s="103" t="s">
        <v>239</v>
      </c>
      <c r="C243" s="40">
        <f>IFERROR(INDEX(EOF!H$28:H$282,MATCH(A243,EOF!A$28:A$282,0)),"-")*INDEX('Price List'!C:C,MATCH(A243,'Price List'!A:A,0))</f>
        <v>0</v>
      </c>
      <c r="D243" s="41">
        <f>IFERROR(INDEX(EOF!E$28:E$282,MATCH(A243,EOF!A$28:A$282,0)),"-")/INDEX('Price List'!C:C,MATCH(A243,'Price List'!A:A,0))</f>
        <v>8.4</v>
      </c>
      <c r="E243" s="38">
        <v>0</v>
      </c>
    </row>
    <row r="244" spans="1:5" hidden="1" x14ac:dyDescent="0.25">
      <c r="A244" s="51" t="s">
        <v>174</v>
      </c>
      <c r="B244" s="103" t="s">
        <v>240</v>
      </c>
      <c r="C244" s="40">
        <f>IFERROR(INDEX(EOF!H$28:H$282,MATCH(A244,EOF!A$28:A$282,0)),"-")*INDEX('Price List'!C:C,MATCH(A244,'Price List'!A:A,0))</f>
        <v>0</v>
      </c>
      <c r="D244" s="41">
        <f>IFERROR(INDEX(EOF!E$28:E$282,MATCH(A244,EOF!A$28:A$282,0)),"-")/INDEX('Price List'!C:C,MATCH(A244,'Price List'!A:A,0))</f>
        <v>8.4</v>
      </c>
      <c r="E244" s="38">
        <v>0</v>
      </c>
    </row>
    <row r="245" spans="1:5" hidden="1" x14ac:dyDescent="0.25">
      <c r="A245" s="51" t="s">
        <v>176</v>
      </c>
      <c r="B245" s="103" t="s">
        <v>241</v>
      </c>
      <c r="C245" s="40" t="e">
        <f>IFERROR(INDEX(EOF!H$28:H$282,MATCH(A245,EOF!A$28:A$282,0)),"-")*INDEX('Price List'!C:C,MATCH(A245,'Price List'!A:A,0))</f>
        <v>#VALUE!</v>
      </c>
      <c r="D245" s="41" t="e">
        <f>IFERROR(INDEX(EOF!E$28:E$282,MATCH(A245,EOF!A$28:A$282,0)),"-")/INDEX('Price List'!C:C,MATCH(A245,'Price List'!A:A,0))</f>
        <v>#VALUE!</v>
      </c>
      <c r="E245" s="38">
        <v>0</v>
      </c>
    </row>
    <row r="246" spans="1:5" hidden="1" x14ac:dyDescent="0.25">
      <c r="A246" s="51" t="s">
        <v>170</v>
      </c>
      <c r="B246" s="79" t="s">
        <v>238</v>
      </c>
      <c r="C246" s="40">
        <f>IFERROR(INDEX(EOF!H$28:H$282,MATCH(A246,EOF!A$28:A$282,0)),"-")*INDEX('Price List'!C:C,MATCH(A246,'Price List'!A:A,0))</f>
        <v>0</v>
      </c>
      <c r="D246" s="41">
        <f>IFERROR(INDEX(EOF!E$28:E$282,MATCH(A246,EOF!A$28:A$282,0)),"-")/INDEX('Price List'!C:C,MATCH(A246,'Price List'!A:A,0))</f>
        <v>6</v>
      </c>
      <c r="E246" s="38">
        <v>0</v>
      </c>
    </row>
    <row r="247" spans="1:5" hidden="1" x14ac:dyDescent="0.25">
      <c r="A247" s="51" t="s">
        <v>172</v>
      </c>
      <c r="B247" s="79" t="s">
        <v>239</v>
      </c>
      <c r="C247" s="40">
        <f>IFERROR(INDEX(EOF!H$28:H$282,MATCH(A247,EOF!A$28:A$282,0)),"-")*INDEX('Price List'!C:C,MATCH(A247,'Price List'!A:A,0))</f>
        <v>0</v>
      </c>
      <c r="D247" s="41">
        <f>IFERROR(INDEX(EOF!E$28:E$282,MATCH(A247,EOF!A$28:A$282,0)),"-")/INDEX('Price List'!C:C,MATCH(A247,'Price List'!A:A,0))</f>
        <v>8.4</v>
      </c>
      <c r="E247" s="38">
        <v>0</v>
      </c>
    </row>
    <row r="248" spans="1:5" hidden="1" x14ac:dyDescent="0.25">
      <c r="A248" s="51" t="s">
        <v>174</v>
      </c>
      <c r="B248" s="79" t="s">
        <v>240</v>
      </c>
      <c r="C248" s="40">
        <f>IFERROR(INDEX(EOF!H$28:H$282,MATCH(A248,EOF!A$28:A$282,0)),"-")*INDEX('Price List'!C:C,MATCH(A248,'Price List'!A:A,0))</f>
        <v>0</v>
      </c>
      <c r="D248" s="41">
        <f>IFERROR(INDEX(EOF!E$28:E$282,MATCH(A248,EOF!A$28:A$282,0)),"-")/INDEX('Price List'!C:C,MATCH(A248,'Price List'!A:A,0))</f>
        <v>8.4</v>
      </c>
      <c r="E248" s="38">
        <v>0</v>
      </c>
    </row>
    <row r="249" spans="1:5" hidden="1" x14ac:dyDescent="0.25">
      <c r="A249" s="51" t="s">
        <v>158</v>
      </c>
      <c r="B249" s="79" t="s">
        <v>232</v>
      </c>
      <c r="C249" s="40">
        <f>IFERROR(INDEX(EOF!H$28:H$282,MATCH(A249,EOF!A$28:A$282,0)),"-")*INDEX('Price List'!C:C,MATCH(A249,'Price List'!A:A,0))</f>
        <v>0</v>
      </c>
      <c r="D249" s="41">
        <f>IFERROR(INDEX(EOF!E$28:E$282,MATCH(A249,EOF!A$28:A$282,0)),"-")/INDEX('Price List'!C:C,MATCH(A249,'Price List'!A:A,0))</f>
        <v>9.6</v>
      </c>
      <c r="E249" s="38">
        <v>0</v>
      </c>
    </row>
    <row r="250" spans="1:5" hidden="1" x14ac:dyDescent="0.25">
      <c r="A250" s="51" t="s">
        <v>160</v>
      </c>
      <c r="B250" s="79" t="s">
        <v>233</v>
      </c>
      <c r="C250" s="40">
        <f>IFERROR(INDEX(EOF!H$28:H$282,MATCH(A250,EOF!A$28:A$282,0)),"-")*INDEX('Price List'!C:C,MATCH(A250,'Price List'!A:A,0))</f>
        <v>0</v>
      </c>
      <c r="D250" s="41">
        <f>IFERROR(INDEX(EOF!E$28:E$282,MATCH(A250,EOF!A$28:A$282,0)),"-")/INDEX('Price List'!C:C,MATCH(A250,'Price List'!A:A,0))</f>
        <v>4.2</v>
      </c>
      <c r="E250" s="38">
        <v>0</v>
      </c>
    </row>
    <row r="251" spans="1:5" hidden="1" x14ac:dyDescent="0.25">
      <c r="A251" s="51" t="s">
        <v>162</v>
      </c>
      <c r="B251" s="79" t="s">
        <v>234</v>
      </c>
      <c r="C251" s="40">
        <f>IFERROR(INDEX(EOF!H$28:H$282,MATCH(A251,EOF!A$28:A$282,0)),"-")*INDEX('Price List'!C:C,MATCH(A251,'Price List'!A:A,0))</f>
        <v>0</v>
      </c>
      <c r="D251" s="41">
        <f>IFERROR(INDEX(EOF!E$28:E$282,MATCH(A251,EOF!A$28:A$282,0)),"-")/INDEX('Price List'!C:C,MATCH(A251,'Price List'!A:A,0))</f>
        <v>6</v>
      </c>
      <c r="E251" s="38">
        <v>0</v>
      </c>
    </row>
    <row r="252" spans="1:5" hidden="1" x14ac:dyDescent="0.25">
      <c r="A252" s="51" t="s">
        <v>164</v>
      </c>
      <c r="B252" s="79" t="s">
        <v>235</v>
      </c>
      <c r="C252" s="40">
        <f>IFERROR(INDEX(EOF!H$28:H$282,MATCH(A252,EOF!A$28:A$282,0)),"-")*INDEX('Price List'!C:C,MATCH(A252,'Price List'!A:A,0))</f>
        <v>0</v>
      </c>
      <c r="D252" s="41">
        <f>IFERROR(INDEX(EOF!E$28:E$282,MATCH(A252,EOF!A$28:A$282,0)),"-")/INDEX('Price List'!C:C,MATCH(A252,'Price List'!A:A,0))</f>
        <v>4.2</v>
      </c>
      <c r="E252" s="38">
        <v>0</v>
      </c>
    </row>
    <row r="253" spans="1:5" hidden="1" x14ac:dyDescent="0.25">
      <c r="A253" s="51" t="s">
        <v>166</v>
      </c>
      <c r="B253" s="79" t="s">
        <v>236</v>
      </c>
      <c r="C253" s="40">
        <f>IFERROR(INDEX(EOF!H$28:H$282,MATCH(A253,EOF!A$28:A$282,0)),"-")*INDEX('Price List'!C:C,MATCH(A253,'Price List'!A:A,0))</f>
        <v>0</v>
      </c>
      <c r="D253" s="41">
        <f>IFERROR(INDEX(EOF!E$28:E$282,MATCH(A253,EOF!A$28:A$282,0)),"-")/INDEX('Price List'!C:C,MATCH(A253,'Price List'!A:A,0))</f>
        <v>3</v>
      </c>
      <c r="E253" s="38">
        <v>0</v>
      </c>
    </row>
    <row r="254" spans="1:5" hidden="1" x14ac:dyDescent="0.25">
      <c r="A254" s="51" t="s">
        <v>168</v>
      </c>
      <c r="B254" s="79" t="s">
        <v>237</v>
      </c>
      <c r="C254" s="40">
        <f>IFERROR(INDEX(EOF!H$28:H$282,MATCH(A254,EOF!A$28:A$282,0)),"-")*INDEX('Price List'!C:C,MATCH(A254,'Price List'!A:A,0))</f>
        <v>0</v>
      </c>
      <c r="D254" s="41">
        <f>IFERROR(INDEX(EOF!E$28:E$282,MATCH(A254,EOF!A$28:A$282,0)),"-")/INDEX('Price List'!C:C,MATCH(A254,'Price List'!A:A,0))</f>
        <v>6</v>
      </c>
      <c r="E254" s="38">
        <v>0</v>
      </c>
    </row>
    <row r="255" spans="1:5" hidden="1" x14ac:dyDescent="0.25">
      <c r="A255" s="51" t="s">
        <v>170</v>
      </c>
      <c r="B255" s="79" t="s">
        <v>238</v>
      </c>
      <c r="C255" s="40">
        <f>IFERROR(INDEX(EOF!H$28:H$282,MATCH(A255,EOF!A$28:A$282,0)),"-")*INDEX('Price List'!C:C,MATCH(A255,'Price List'!A:A,0))</f>
        <v>0</v>
      </c>
      <c r="D255" s="41">
        <f>IFERROR(INDEX(EOF!E$28:E$282,MATCH(A255,EOF!A$28:A$282,0)),"-")/INDEX('Price List'!C:C,MATCH(A255,'Price List'!A:A,0))</f>
        <v>6</v>
      </c>
      <c r="E255" s="38">
        <v>0</v>
      </c>
    </row>
    <row r="256" spans="1:5" hidden="1" x14ac:dyDescent="0.25">
      <c r="A256" s="51" t="s">
        <v>172</v>
      </c>
      <c r="B256" s="79" t="s">
        <v>239</v>
      </c>
      <c r="C256" s="40">
        <f>IFERROR(INDEX(EOF!H$28:H$282,MATCH(A256,EOF!A$28:A$282,0)),"-")*INDEX('Price List'!C:C,MATCH(A256,'Price List'!A:A,0))</f>
        <v>0</v>
      </c>
      <c r="D256" s="41">
        <f>IFERROR(INDEX(EOF!E$28:E$282,MATCH(A256,EOF!A$28:A$282,0)),"-")/INDEX('Price List'!C:C,MATCH(A256,'Price List'!A:A,0))</f>
        <v>8.4</v>
      </c>
      <c r="E256" s="38">
        <v>0</v>
      </c>
    </row>
    <row r="257" spans="1:5" hidden="1" x14ac:dyDescent="0.25">
      <c r="A257" s="51" t="s">
        <v>174</v>
      </c>
      <c r="B257" s="79" t="s">
        <v>240</v>
      </c>
      <c r="C257" s="40">
        <f>IFERROR(INDEX(EOF!H$28:H$282,MATCH(A257,EOF!A$28:A$282,0)),"-")*INDEX('Price List'!C:C,MATCH(A257,'Price List'!A:A,0))</f>
        <v>0</v>
      </c>
      <c r="D257" s="41">
        <f>IFERROR(INDEX(EOF!E$28:E$282,MATCH(A257,EOF!A$28:A$282,0)),"-")/INDEX('Price List'!C:C,MATCH(A257,'Price List'!A:A,0))</f>
        <v>8.4</v>
      </c>
      <c r="E257" s="38">
        <v>0</v>
      </c>
    </row>
    <row r="258" spans="1:5" hidden="1" x14ac:dyDescent="0.25">
      <c r="A258" s="51" t="s">
        <v>176</v>
      </c>
      <c r="B258" s="79" t="s">
        <v>241</v>
      </c>
      <c r="C258" s="40" t="e">
        <f>IFERROR(INDEX(EOF!H$28:H$282,MATCH(A258,EOF!A$28:A$282,0)),"-")*INDEX('Price List'!C:C,MATCH(A258,'Price List'!A:A,0))</f>
        <v>#VALUE!</v>
      </c>
      <c r="D258" s="41" t="e">
        <f>IFERROR(INDEX(EOF!E$28:E$282,MATCH(A258,EOF!A$28:A$282,0)),"-")/INDEX('Price List'!C:C,MATCH(A258,'Price List'!A:A,0))</f>
        <v>#VALUE!</v>
      </c>
      <c r="E258" s="38">
        <v>0</v>
      </c>
    </row>
    <row r="259" spans="1:5" hidden="1" x14ac:dyDescent="0.25">
      <c r="A259" s="51" t="s">
        <v>176</v>
      </c>
      <c r="B259" s="51" t="s">
        <v>241</v>
      </c>
      <c r="C259" s="40" t="e">
        <f>IFERROR(INDEX(EOF!H$28:H$282,MATCH(A259,EOF!A$28:A$282,0)),"-")*INDEX('Price List'!C:C,MATCH(A259,'Price List'!A:A,0))</f>
        <v>#VALUE!</v>
      </c>
      <c r="D259" s="41" t="e">
        <f>IFERROR(INDEX(EOF!E$28:E$282,MATCH(A259,EOF!A$28:A$282,0)),"-")/INDEX('Price List'!C:C,MATCH(A259,'Price List'!A:A,0))</f>
        <v>#VALUE!</v>
      </c>
      <c r="E259" s="38">
        <v>0</v>
      </c>
    </row>
    <row r="260" spans="1:5" hidden="1" x14ac:dyDescent="0.25">
      <c r="A260" s="51" t="s">
        <v>629</v>
      </c>
      <c r="B260" s="103">
        <v>816332013584</v>
      </c>
      <c r="C260" s="40">
        <f>IFERROR(INDEX(EOF!H$28:H$282,MATCH(A260,EOF!A$28:A$282,0)),"-")*INDEX('Price List'!C:C,MATCH(A260,'Price List'!A:A,0))</f>
        <v>0</v>
      </c>
      <c r="D260" s="41">
        <f>IFERROR(INDEX(EOF!E$28:E$282,MATCH(A260,EOF!A$28:A$282,0)),"-")/INDEX('Price List'!C:C,MATCH(A260,'Price List'!A:A,0))</f>
        <v>17.97</v>
      </c>
      <c r="E260" s="38">
        <v>0</v>
      </c>
    </row>
    <row r="261" spans="1:5" hidden="1" x14ac:dyDescent="0.25">
      <c r="A261" s="66" t="s">
        <v>631</v>
      </c>
      <c r="B261" s="104">
        <v>816332013591</v>
      </c>
      <c r="C261" s="40">
        <f>IFERROR(INDEX(EOF!H$28:H$282,MATCH(A261,EOF!A$28:A$282,0)),"-")*INDEX('Price List'!C:C,MATCH(A261,'Price List'!A:A,0))</f>
        <v>0</v>
      </c>
      <c r="D261" s="41">
        <f>IFERROR(INDEX(EOF!E$28:E$282,MATCH(A261,EOF!A$28:A$282,0)),"-")/INDEX('Price List'!C:C,MATCH(A261,'Price List'!A:A,0))</f>
        <v>17.97</v>
      </c>
      <c r="E261" s="38">
        <v>0</v>
      </c>
    </row>
    <row r="262" spans="1:5" hidden="1" x14ac:dyDescent="0.25">
      <c r="A262" s="66" t="s">
        <v>633</v>
      </c>
      <c r="B262" s="103">
        <v>816332013607</v>
      </c>
      <c r="C262" s="40">
        <f>IFERROR(INDEX(EOF!H$28:H$282,MATCH(A262,EOF!A$28:A$282,0)),"-")*INDEX('Price List'!C:C,MATCH(A262,'Price List'!A:A,0))</f>
        <v>0</v>
      </c>
      <c r="D262" s="41">
        <f>IFERROR(INDEX(EOF!E$28:E$282,MATCH(A262,EOF!A$28:A$282,0)),"-")/INDEX('Price List'!C:C,MATCH(A262,'Price List'!A:A,0))</f>
        <v>17.97</v>
      </c>
      <c r="E262" s="38">
        <v>0</v>
      </c>
    </row>
    <row r="263" spans="1:5" hidden="1" x14ac:dyDescent="0.25">
      <c r="A263" s="72" t="s">
        <v>635</v>
      </c>
      <c r="B263" s="103">
        <v>816332013614</v>
      </c>
      <c r="C263" s="40">
        <f>IFERROR(INDEX(EOF!H$28:H$282,MATCH(A263,EOF!A$28:A$282,0)),"-")*INDEX('Price List'!C:C,MATCH(A263,'Price List'!A:A,0))</f>
        <v>0</v>
      </c>
      <c r="D263" s="41">
        <f>IFERROR(INDEX(EOF!E$28:E$282,MATCH(A263,EOF!A$28:A$282,0)),"-")/INDEX('Price List'!C:C,MATCH(A263,'Price List'!A:A,0))</f>
        <v>17.97</v>
      </c>
      <c r="E263" s="38">
        <v>0</v>
      </c>
    </row>
    <row r="264" spans="1:5" hidden="1" x14ac:dyDescent="0.25">
      <c r="A264" s="63" t="s">
        <v>637</v>
      </c>
      <c r="B264" s="105">
        <v>816332013621</v>
      </c>
      <c r="C264" s="40">
        <f>IFERROR(INDEX(EOF!H$28:H$282,MATCH(A264,EOF!A$28:A$282,0)),"-")*INDEX('Price List'!C:C,MATCH(A264,'Price List'!A:A,0))</f>
        <v>0</v>
      </c>
      <c r="D264" s="41">
        <f>IFERROR(INDEX(EOF!E$28:E$282,MATCH(A264,EOF!A$28:A$282,0)),"-")/INDEX('Price List'!C:C,MATCH(A264,'Price List'!A:A,0))</f>
        <v>17.97</v>
      </c>
      <c r="E264" s="38">
        <v>0</v>
      </c>
    </row>
    <row r="265" spans="1:5" hidden="1" x14ac:dyDescent="0.25">
      <c r="A265" s="69" t="s">
        <v>639</v>
      </c>
      <c r="B265" s="104">
        <v>816332013638</v>
      </c>
      <c r="C265" s="40">
        <f>IFERROR(INDEX(EOF!H$28:H$282,MATCH(A265,EOF!A$28:A$282,0)),"-")*INDEX('Price List'!C:C,MATCH(A265,'Price List'!A:A,0))</f>
        <v>0</v>
      </c>
      <c r="D265" s="41">
        <f>IFERROR(INDEX(EOF!E$28:E$282,MATCH(A265,EOF!A$28:A$282,0)),"-")/INDEX('Price List'!C:C,MATCH(A265,'Price List'!A:A,0))</f>
        <v>17.97</v>
      </c>
      <c r="E265" s="38">
        <v>0</v>
      </c>
    </row>
    <row r="266" spans="1:5" hidden="1" x14ac:dyDescent="0.25">
      <c r="A266" s="69" t="s">
        <v>641</v>
      </c>
      <c r="B266" s="104">
        <v>816332013645</v>
      </c>
      <c r="C266" s="40">
        <f>IFERROR(INDEX(EOF!H$28:H$282,MATCH(A266,EOF!A$28:A$282,0)),"-")*INDEX('Price List'!C:C,MATCH(A266,'Price List'!A:A,0))</f>
        <v>0</v>
      </c>
      <c r="D266" s="41">
        <f>IFERROR(INDEX(EOF!E$28:E$282,MATCH(A266,EOF!A$28:A$282,0)),"-")/INDEX('Price List'!C:C,MATCH(A266,'Price List'!A:A,0))</f>
        <v>17.97</v>
      </c>
      <c r="E266" s="38">
        <v>0</v>
      </c>
    </row>
    <row r="267" spans="1:5" hidden="1" x14ac:dyDescent="0.25">
      <c r="A267" s="63"/>
      <c r="B267" s="105"/>
      <c r="C267" s="40"/>
      <c r="D267" s="41"/>
      <c r="E267" s="38">
        <v>0</v>
      </c>
    </row>
    <row r="268" spans="1:5" hidden="1" x14ac:dyDescent="0.25">
      <c r="A268" s="69" t="s">
        <v>644</v>
      </c>
      <c r="B268" s="104">
        <v>816332013492</v>
      </c>
      <c r="C268" s="40">
        <f>IFERROR(INDEX(EOF!H$28:H$282,MATCH(A268,EOF!A$28:A$282,0)),"-")*INDEX('Price List'!C:C,MATCH(A268,'Price List'!A:A,0))</f>
        <v>0</v>
      </c>
      <c r="D268" s="41">
        <f>IFERROR(INDEX(EOF!E$28:E$282,MATCH(A268,EOF!A$28:A$282,0)),"-")/INDEX('Price List'!C:C,MATCH(A268,'Price List'!A:A,0))</f>
        <v>14.97</v>
      </c>
      <c r="E268" s="38">
        <v>0</v>
      </c>
    </row>
    <row r="269" spans="1:5" hidden="1" x14ac:dyDescent="0.25">
      <c r="A269" s="69" t="s">
        <v>646</v>
      </c>
      <c r="B269" s="104">
        <v>816332013485</v>
      </c>
      <c r="C269" s="40">
        <f>IFERROR(INDEX(EOF!H$28:H$282,MATCH(A269,EOF!A$28:A$282,0)),"-")*INDEX('Price List'!C:C,MATCH(A269,'Price List'!A:A,0))</f>
        <v>0</v>
      </c>
      <c r="D269" s="41">
        <f>IFERROR(INDEX(EOF!E$28:E$282,MATCH(A269,EOF!A$28:A$282,0)),"-")/INDEX('Price List'!C:C,MATCH(A269,'Price List'!A:A,0))</f>
        <v>14.97</v>
      </c>
      <c r="E269" s="38">
        <v>0</v>
      </c>
    </row>
    <row r="270" spans="1:5" hidden="1" x14ac:dyDescent="0.25">
      <c r="A270" s="69" t="s">
        <v>648</v>
      </c>
      <c r="B270" s="104">
        <v>816332013478</v>
      </c>
      <c r="C270" s="40">
        <f>IFERROR(INDEX(EOF!H$28:H$282,MATCH(A270,EOF!A$28:A$282,0)),"-")*INDEX('Price List'!C:C,MATCH(A270,'Price List'!A:A,0))</f>
        <v>0</v>
      </c>
      <c r="D270" s="41">
        <f>IFERROR(INDEX(EOF!E$28:E$282,MATCH(A270,EOF!A$28:A$282,0)),"-")/INDEX('Price List'!C:C,MATCH(A270,'Price List'!A:A,0))</f>
        <v>14.97</v>
      </c>
      <c r="E270" s="38">
        <v>0</v>
      </c>
    </row>
    <row r="271" spans="1:5" hidden="1" x14ac:dyDescent="0.25">
      <c r="A271" s="69" t="s">
        <v>458</v>
      </c>
      <c r="B271" s="104" t="s">
        <v>460</v>
      </c>
      <c r="C271" s="40">
        <f>IFERROR(INDEX(EOF!H$28:H$282,MATCH(A271,EOF!A$28:A$282,0)),"-")*INDEX('Price List'!C:C,MATCH(A271,'Price List'!A:A,0))</f>
        <v>0</v>
      </c>
      <c r="D271" s="41">
        <f>IFERROR(INDEX(EOF!E$28:E$282,MATCH(A271,EOF!A$28:A$282,0)),"-")/INDEX('Price List'!C:C,MATCH(A271,'Price List'!A:A,0))</f>
        <v>11.97</v>
      </c>
      <c r="E271" s="38">
        <v>0</v>
      </c>
    </row>
    <row r="272" spans="1:5" hidden="1" x14ac:dyDescent="0.25">
      <c r="A272" s="63" t="s">
        <v>461</v>
      </c>
      <c r="B272" s="105" t="s">
        <v>463</v>
      </c>
      <c r="C272" s="40">
        <f>IFERROR(INDEX(EOF!H$28:H$282,MATCH(A272,EOF!A$28:A$282,0)),"-")*INDEX('Price List'!C:C,MATCH(A272,'Price List'!A:A,0))</f>
        <v>0</v>
      </c>
      <c r="D272" s="41">
        <f>IFERROR(INDEX(EOF!E$28:E$282,MATCH(A272,EOF!A$28:A$282,0)),"-")/INDEX('Price List'!C:C,MATCH(A272,'Price List'!A:A,0))</f>
        <v>11.97</v>
      </c>
      <c r="E272" s="38">
        <v>0</v>
      </c>
    </row>
    <row r="273" spans="1:5" hidden="1" x14ac:dyDescent="0.25">
      <c r="A273" s="63" t="s">
        <v>464</v>
      </c>
      <c r="B273" s="105" t="s">
        <v>466</v>
      </c>
      <c r="C273" s="40">
        <f>IFERROR(INDEX(EOF!H$28:H$282,MATCH(A273,EOF!A$28:A$282,0)),"-")*INDEX('Price List'!C:C,MATCH(A273,'Price List'!A:A,0))</f>
        <v>0</v>
      </c>
      <c r="D273" s="41">
        <f>IFERROR(INDEX(EOF!E$28:E$282,MATCH(A273,EOF!A$28:A$282,0)),"-")/INDEX('Price List'!C:C,MATCH(A273,'Price List'!A:A,0))</f>
        <v>11.97</v>
      </c>
      <c r="E273" s="38">
        <v>0</v>
      </c>
    </row>
    <row r="274" spans="1:5" hidden="1" x14ac:dyDescent="0.25">
      <c r="A274" s="63" t="s">
        <v>467</v>
      </c>
      <c r="B274" s="105" t="s">
        <v>469</v>
      </c>
      <c r="C274" s="40">
        <f>IFERROR(INDEX(EOF!H$28:H$282,MATCH(A274,EOF!A$28:A$282,0)),"-")*INDEX('Price List'!C:C,MATCH(A274,'Price List'!A:A,0))</f>
        <v>0</v>
      </c>
      <c r="D274" s="41">
        <f>IFERROR(INDEX(EOF!E$28:E$282,MATCH(A274,EOF!A$28:A$282,0)),"-")/INDEX('Price List'!C:C,MATCH(A274,'Price List'!A:A,0))</f>
        <v>14.97</v>
      </c>
      <c r="E274" s="38">
        <v>0</v>
      </c>
    </row>
    <row r="275" spans="1:5" hidden="1" x14ac:dyDescent="0.25">
      <c r="A275" s="63" t="s">
        <v>470</v>
      </c>
      <c r="B275" s="105" t="s">
        <v>472</v>
      </c>
      <c r="C275" s="40">
        <f>IFERROR(INDEX(EOF!H$28:H$282,MATCH(A275,EOF!A$28:A$282,0)),"-")*INDEX('Price List'!C:C,MATCH(A275,'Price List'!A:A,0))</f>
        <v>0</v>
      </c>
      <c r="D275" s="41">
        <f>IFERROR(INDEX(EOF!E$28:E$282,MATCH(A275,EOF!A$28:A$282,0)),"-")/INDEX('Price List'!C:C,MATCH(A275,'Price List'!A:A,0))</f>
        <v>14.97</v>
      </c>
      <c r="E275" s="38">
        <v>0</v>
      </c>
    </row>
    <row r="276" spans="1:5" hidden="1" x14ac:dyDescent="0.25">
      <c r="A276" s="69" t="s">
        <v>473</v>
      </c>
      <c r="B276" s="104" t="s">
        <v>475</v>
      </c>
      <c r="C276" s="40">
        <f>IFERROR(INDEX(EOF!H$28:H$282,MATCH(A276,EOF!A$28:A$282,0)),"-")*INDEX('Price List'!C:C,MATCH(A276,'Price List'!A:A,0))</f>
        <v>0</v>
      </c>
      <c r="D276" s="41">
        <f>IFERROR(INDEX(EOF!E$28:E$282,MATCH(A276,EOF!A$28:A$282,0)),"-")/INDEX('Price List'!C:C,MATCH(A276,'Price List'!A:A,0))</f>
        <v>14.97</v>
      </c>
      <c r="E276" s="38">
        <v>0</v>
      </c>
    </row>
    <row r="277" spans="1:5" hidden="1" x14ac:dyDescent="0.25">
      <c r="A277" s="69" t="s">
        <v>650</v>
      </c>
      <c r="B277" s="104">
        <v>816332013232</v>
      </c>
      <c r="C277" s="40">
        <f>IFERROR(INDEX(EOF!H$28:H$282,MATCH(A277,EOF!A$28:A$282,0)),"-")*INDEX('Price List'!C:C,MATCH(A277,'Price List'!A:A,0))</f>
        <v>0</v>
      </c>
      <c r="D277" s="41">
        <f>IFERROR(INDEX(EOF!E$28:E$282,MATCH(A277,EOF!A$28:A$282,0)),"-")/INDEX('Price List'!C:C,MATCH(A277,'Price List'!A:A,0))</f>
        <v>17.97</v>
      </c>
      <c r="E277" s="38">
        <v>0</v>
      </c>
    </row>
    <row r="278" spans="1:5" hidden="1" x14ac:dyDescent="0.25">
      <c r="A278" s="69" t="s">
        <v>652</v>
      </c>
      <c r="B278" s="104">
        <v>816332013249</v>
      </c>
      <c r="C278" s="40">
        <f>IFERROR(INDEX(EOF!H$28:H$282,MATCH(A278,EOF!A$28:A$282,0)),"-")*INDEX('Price List'!C:C,MATCH(A278,'Price List'!A:A,0))</f>
        <v>0</v>
      </c>
      <c r="D278" s="41">
        <f>IFERROR(INDEX(EOF!E$28:E$282,MATCH(A278,EOF!A$28:A$282,0)),"-")/INDEX('Price List'!C:C,MATCH(A278,'Price List'!A:A,0))</f>
        <v>17.97</v>
      </c>
      <c r="E278" s="38">
        <v>0</v>
      </c>
    </row>
    <row r="279" spans="1:5" hidden="1" x14ac:dyDescent="0.25">
      <c r="A279" s="63"/>
      <c r="B279" s="105"/>
      <c r="C279" s="40"/>
      <c r="D279" s="41"/>
      <c r="E279" s="38">
        <v>0</v>
      </c>
    </row>
    <row r="280" spans="1:5" hidden="1" x14ac:dyDescent="0.25">
      <c r="A280" s="63" t="s">
        <v>654</v>
      </c>
      <c r="B280" s="105">
        <v>816332013683</v>
      </c>
      <c r="C280" s="40">
        <f>IFERROR(INDEX(EOF!H$28:H$282,MATCH(A280,EOF!A$28:A$282,0)),"-")*INDEX('Price List'!C:C,MATCH(A280,'Price List'!A:A,0))</f>
        <v>0</v>
      </c>
      <c r="D280" s="41">
        <f>IFERROR(INDEX(EOF!E$28:E$282,MATCH(A280,EOF!A$28:A$282,0)),"-")/INDEX('Price List'!C:C,MATCH(A280,'Price List'!A:A,0))</f>
        <v>1.25</v>
      </c>
      <c r="E280" s="38">
        <v>0</v>
      </c>
    </row>
    <row r="281" spans="1:5" hidden="1" x14ac:dyDescent="0.25">
      <c r="A281" s="72" t="s">
        <v>146</v>
      </c>
      <c r="B281" s="103" t="s">
        <v>225</v>
      </c>
      <c r="C281" s="40">
        <f>IFERROR(INDEX(EOF!H$28:H$282,MATCH(A281,EOF!A$28:A$282,0)),"-")*INDEX('Price List'!C:C,MATCH(A281,'Price List'!A:A,0))</f>
        <v>0</v>
      </c>
      <c r="D281" s="41">
        <f>IFERROR(INDEX(EOF!E$28:E$282,MATCH(A281,EOF!A$28:A$282,0)),"-")/INDEX('Price List'!C:C,MATCH(A281,'Price List'!A:A,0))</f>
        <v>1.25</v>
      </c>
      <c r="E281" s="38">
        <v>0</v>
      </c>
    </row>
    <row r="282" spans="1:5" hidden="1" x14ac:dyDescent="0.25">
      <c r="A282" s="72" t="s">
        <v>422</v>
      </c>
      <c r="B282" s="103" t="s">
        <v>424</v>
      </c>
      <c r="C282" s="40">
        <f>IFERROR(INDEX(EOF!H$28:H$282,MATCH(A282,EOF!A$28:A$282,0)),"-")*INDEX('Price List'!C:C,MATCH(A282,'Price List'!A:A,0))</f>
        <v>0</v>
      </c>
      <c r="D282" s="41">
        <f>IFERROR(INDEX(EOF!E$28:E$282,MATCH(A282,EOF!A$28:A$282,0)),"-")/INDEX('Price List'!C:C,MATCH(A282,'Price List'!A:A,0))</f>
        <v>1.25</v>
      </c>
      <c r="E282" s="38">
        <v>0</v>
      </c>
    </row>
    <row r="283" spans="1:5" hidden="1" x14ac:dyDescent="0.25">
      <c r="A283" s="72" t="s">
        <v>263</v>
      </c>
      <c r="B283" s="103" t="s">
        <v>265</v>
      </c>
      <c r="C283" s="40">
        <f>IFERROR(INDEX(EOF!H$28:H$282,MATCH(A283,EOF!A$28:A$282,0)),"-")*INDEX('Price List'!C:C,MATCH(A283,'Price List'!A:A,0))</f>
        <v>0</v>
      </c>
      <c r="D283" s="41">
        <f>IFERROR(INDEX(EOF!E$28:E$282,MATCH(A283,EOF!A$28:A$282,0)),"-")/INDEX('Price List'!C:C,MATCH(A283,'Price List'!A:A,0))</f>
        <v>2</v>
      </c>
      <c r="E283" s="38">
        <v>0</v>
      </c>
    </row>
    <row r="284" spans="1:5" hidden="1" x14ac:dyDescent="0.25">
      <c r="A284" s="72" t="s">
        <v>144</v>
      </c>
      <c r="B284" s="103" t="s">
        <v>224</v>
      </c>
      <c r="C284" s="40">
        <f>IFERROR(INDEX(EOF!H$28:H$282,MATCH(A284,EOF!A$28:A$282,0)),"-")*INDEX('Price List'!C:C,MATCH(A284,'Price List'!A:A,0))</f>
        <v>0</v>
      </c>
      <c r="D284" s="41">
        <f>IFERROR(INDEX(EOF!E$28:E$282,MATCH(A284,EOF!A$28:A$282,0)),"-")/INDEX('Price List'!C:C,MATCH(A284,'Price List'!A:A,0))</f>
        <v>1.5</v>
      </c>
      <c r="E284" s="38">
        <v>0</v>
      </c>
    </row>
    <row r="285" spans="1:5" hidden="1" x14ac:dyDescent="0.25">
      <c r="A285" s="72" t="s">
        <v>425</v>
      </c>
      <c r="B285" s="103" t="s">
        <v>427</v>
      </c>
      <c r="C285" s="40">
        <f>IFERROR(INDEX(EOF!H$28:H$282,MATCH(A285,EOF!A$28:A$282,0)),"-")*INDEX('Price List'!C:C,MATCH(A285,'Price List'!A:A,0))</f>
        <v>0</v>
      </c>
      <c r="D285" s="41">
        <f>IFERROR(INDEX(EOF!E$28:E$282,MATCH(A285,EOF!A$28:A$282,0)),"-")/INDEX('Price List'!C:C,MATCH(A285,'Price List'!A:A,0))</f>
        <v>1.25</v>
      </c>
      <c r="E285" s="38">
        <v>0</v>
      </c>
    </row>
    <row r="286" spans="1:5" hidden="1" x14ac:dyDescent="0.25">
      <c r="A286" s="51" t="s">
        <v>656</v>
      </c>
      <c r="B286" s="103">
        <v>816332013669</v>
      </c>
      <c r="C286" s="40">
        <f>IFERROR(INDEX(EOF!H$28:H$282,MATCH(A286,EOF!A$28:A$282,0)),"-")*INDEX('Price List'!C:C,MATCH(A286,'Price List'!A:A,0))</f>
        <v>0</v>
      </c>
      <c r="D286" s="41">
        <f>IFERROR(INDEX(EOF!E$28:E$282,MATCH(A286,EOF!A$28:A$282,0)),"-")/INDEX('Price List'!C:C,MATCH(A286,'Price List'!A:A,0))</f>
        <v>1.25</v>
      </c>
      <c r="E286" s="38">
        <v>0</v>
      </c>
    </row>
    <row r="287" spans="1:5" hidden="1" x14ac:dyDescent="0.25">
      <c r="A287" s="51" t="s">
        <v>658</v>
      </c>
      <c r="B287" s="103">
        <v>816332013676</v>
      </c>
      <c r="C287" s="40">
        <f>IFERROR(INDEX(EOF!H$28:H$282,MATCH(A287,EOF!A$28:A$282,0)),"-")*INDEX('Price List'!C:C,MATCH(A287,'Price List'!A:A,0))</f>
        <v>0</v>
      </c>
      <c r="D287" s="41">
        <f>IFERROR(INDEX(EOF!E$28:E$282,MATCH(A287,EOF!A$28:A$282,0)),"-")/INDEX('Price List'!C:C,MATCH(A287,'Price List'!A:A,0))</f>
        <v>1.25</v>
      </c>
      <c r="E287" s="38">
        <v>0</v>
      </c>
    </row>
    <row r="288" spans="1:5" hidden="1" x14ac:dyDescent="0.25">
      <c r="A288" s="51" t="s">
        <v>428</v>
      </c>
      <c r="B288" s="103" t="s">
        <v>430</v>
      </c>
      <c r="C288" s="40">
        <f>IFERROR(INDEX(EOF!H$28:H$282,MATCH(A288,EOF!A$28:A$282,0)),"-")*INDEX('Price List'!C:C,MATCH(A288,'Price List'!A:A,0))</f>
        <v>0</v>
      </c>
      <c r="D288" s="41">
        <f>IFERROR(INDEX(EOF!E$28:E$282,MATCH(A288,EOF!A$28:A$282,0)),"-")/INDEX('Price List'!C:C,MATCH(A288,'Price List'!A:A,0))</f>
        <v>1.25</v>
      </c>
      <c r="E288" s="38">
        <v>0</v>
      </c>
    </row>
    <row r="289" spans="1:5" hidden="1" x14ac:dyDescent="0.25">
      <c r="A289" s="51" t="s">
        <v>431</v>
      </c>
      <c r="B289" s="103" t="s">
        <v>433</v>
      </c>
      <c r="C289" s="40">
        <f>IFERROR(INDEX(EOF!H$28:H$282,MATCH(A289,EOF!A$28:A$282,0)),"-")*INDEX('Price List'!C:C,MATCH(A289,'Price List'!A:A,0))</f>
        <v>0</v>
      </c>
      <c r="D289" s="41">
        <f>IFERROR(INDEX(EOF!E$28:E$282,MATCH(A289,EOF!A$28:A$282,0)),"-")/INDEX('Price List'!C:C,MATCH(A289,'Price List'!A:A,0))</f>
        <v>1.25</v>
      </c>
      <c r="E289" s="38">
        <v>0</v>
      </c>
    </row>
    <row r="290" spans="1:5" hidden="1" x14ac:dyDescent="0.25">
      <c r="A290" s="51" t="s">
        <v>325</v>
      </c>
      <c r="B290" s="103" t="s">
        <v>335</v>
      </c>
      <c r="C290" s="40">
        <f>IFERROR(INDEX(EOF!H$28:H$282,MATCH(A290,EOF!A$28:A$282,0)),"-")*INDEX('Price List'!C:C,MATCH(A290,'Price List'!A:A,0))</f>
        <v>0</v>
      </c>
      <c r="D290" s="41">
        <f>IFERROR(INDEX(EOF!E$28:E$282,MATCH(A290,EOF!A$28:A$282,0)),"-")/INDEX('Price List'!C:C,MATCH(A290,'Price List'!A:A,0))</f>
        <v>3</v>
      </c>
      <c r="E290" s="38">
        <v>0</v>
      </c>
    </row>
    <row r="291" spans="1:5" hidden="1" x14ac:dyDescent="0.25">
      <c r="A291" s="51" t="s">
        <v>327</v>
      </c>
      <c r="B291" s="103" t="s">
        <v>336</v>
      </c>
      <c r="C291" s="40">
        <f>IFERROR(INDEX(EOF!H$28:H$282,MATCH(A291,EOF!A$28:A$282,0)),"-")*INDEX('Price List'!C:C,MATCH(A291,'Price List'!A:A,0))</f>
        <v>0</v>
      </c>
      <c r="D291" s="41">
        <f>IFERROR(INDEX(EOF!E$28:E$282,MATCH(A291,EOF!A$28:A$282,0)),"-")/INDEX('Price List'!C:C,MATCH(A291,'Price List'!A:A,0))</f>
        <v>2.5</v>
      </c>
      <c r="E291" s="38">
        <v>0</v>
      </c>
    </row>
    <row r="292" spans="1:5" hidden="1" x14ac:dyDescent="0.25">
      <c r="A292" s="51" t="s">
        <v>437</v>
      </c>
      <c r="B292" s="103" t="s">
        <v>439</v>
      </c>
      <c r="C292" s="40">
        <f>IFERROR(INDEX(EOF!H$28:H$282,MATCH(A292,EOF!A$28:A$282,0)),"-")*INDEX('Price List'!C:C,MATCH(A292,'Price List'!A:A,0))</f>
        <v>0</v>
      </c>
      <c r="D292" s="41">
        <f>IFERROR(INDEX(EOF!E$28:E$282,MATCH(A292,EOF!A$28:A$282,0)),"-")/INDEX('Price List'!C:C,MATCH(A292,'Price List'!A:A,0))</f>
        <v>3</v>
      </c>
      <c r="E292" s="38">
        <v>0</v>
      </c>
    </row>
    <row r="293" spans="1:5" hidden="1" x14ac:dyDescent="0.25">
      <c r="A293" s="51" t="s">
        <v>434</v>
      </c>
      <c r="B293" s="103" t="s">
        <v>436</v>
      </c>
      <c r="C293" s="40">
        <f>IFERROR(INDEX(EOF!H$28:H$282,MATCH(A293,EOF!A$28:A$282,0)),"-")*INDEX('Price List'!C:C,MATCH(A293,'Price List'!A:A,0))</f>
        <v>0</v>
      </c>
      <c r="D293" s="41">
        <f>IFERROR(INDEX(EOF!E$28:E$282,MATCH(A293,EOF!A$28:A$282,0)),"-")/INDEX('Price List'!C:C,MATCH(A293,'Price List'!A:A,0))</f>
        <v>2.5</v>
      </c>
      <c r="E293" s="38">
        <v>0</v>
      </c>
    </row>
    <row r="294" spans="1:5" hidden="1" x14ac:dyDescent="0.25">
      <c r="A294" s="51" t="s">
        <v>440</v>
      </c>
      <c r="B294" s="103" t="s">
        <v>442</v>
      </c>
      <c r="C294" s="40">
        <f>IFERROR(INDEX(EOF!H$28:H$282,MATCH(A294,EOF!A$28:A$282,0)),"-")*INDEX('Price List'!C:C,MATCH(A294,'Price List'!A:A,0))</f>
        <v>0</v>
      </c>
      <c r="D294" s="41">
        <f>IFERROR(INDEX(EOF!E$28:E$282,MATCH(A294,EOF!A$28:A$282,0)),"-")/INDEX('Price List'!C:C,MATCH(A294,'Price List'!A:A,0))</f>
        <v>2.5</v>
      </c>
      <c r="E294" s="38">
        <v>0</v>
      </c>
    </row>
    <row r="295" spans="1:5" hidden="1" x14ac:dyDescent="0.25">
      <c r="A295" s="51" t="s">
        <v>443</v>
      </c>
      <c r="B295" s="103" t="s">
        <v>445</v>
      </c>
      <c r="C295" s="40">
        <f>IFERROR(INDEX(EOF!H$28:H$282,MATCH(A295,EOF!A$28:A$282,0)),"-")*INDEX('Price List'!C:C,MATCH(A295,'Price List'!A:A,0))</f>
        <v>0</v>
      </c>
      <c r="D295" s="41">
        <f>IFERROR(INDEX(EOF!E$28:E$282,MATCH(A295,EOF!A$28:A$282,0)),"-")/INDEX('Price List'!C:C,MATCH(A295,'Price List'!A:A,0))</f>
        <v>2.5</v>
      </c>
      <c r="E295" s="38">
        <v>0</v>
      </c>
    </row>
    <row r="296" spans="1:5" hidden="1" x14ac:dyDescent="0.25">
      <c r="A296" s="51" t="s">
        <v>329</v>
      </c>
      <c r="B296" s="103" t="s">
        <v>337</v>
      </c>
      <c r="C296" s="40">
        <f>IFERROR(INDEX(EOF!H$28:H$282,MATCH(A296,EOF!A$28:A$282,0)),"-")*INDEX('Price List'!C:C,MATCH(A296,'Price List'!A:A,0))</f>
        <v>0</v>
      </c>
      <c r="D296" s="41">
        <f>IFERROR(INDEX(EOF!E$28:E$282,MATCH(A296,EOF!A$28:A$282,0)),"-")/INDEX('Price List'!C:C,MATCH(A296,'Price List'!A:A,0))</f>
        <v>3</v>
      </c>
      <c r="E296" s="38">
        <v>0</v>
      </c>
    </row>
    <row r="297" spans="1:5" hidden="1" x14ac:dyDescent="0.25">
      <c r="A297" s="51" t="s">
        <v>331</v>
      </c>
      <c r="B297" s="103" t="s">
        <v>338</v>
      </c>
      <c r="C297" s="40">
        <f>IFERROR(INDEX(EOF!H$28:H$282,MATCH(A297,EOF!A$28:A$282,0)),"-")*INDEX('Price List'!C:C,MATCH(A297,'Price List'!A:A,0))</f>
        <v>0</v>
      </c>
      <c r="D297" s="41">
        <f>IFERROR(INDEX(EOF!E$28:E$282,MATCH(A297,EOF!A$28:A$282,0)),"-")/INDEX('Price List'!C:C,MATCH(A297,'Price List'!A:A,0))</f>
        <v>2.5</v>
      </c>
      <c r="E297" s="38">
        <v>0</v>
      </c>
    </row>
    <row r="298" spans="1:5" hidden="1" x14ac:dyDescent="0.25">
      <c r="A298" s="51" t="s">
        <v>446</v>
      </c>
      <c r="B298" s="103" t="s">
        <v>448</v>
      </c>
      <c r="C298" s="40">
        <f>IFERROR(INDEX(EOF!H$28:H$282,MATCH(A298,EOF!A$28:A$282,0)),"-")*INDEX('Price List'!C:C,MATCH(A298,'Price List'!A:A,0))</f>
        <v>0</v>
      </c>
      <c r="D298" s="41">
        <f>IFERROR(INDEX(EOF!E$28:E$282,MATCH(A298,EOF!A$28:A$282,0)),"-")/INDEX('Price List'!C:C,MATCH(A298,'Price List'!A:A,0))</f>
        <v>2.5</v>
      </c>
      <c r="E298" s="38">
        <v>0</v>
      </c>
    </row>
    <row r="299" spans="1:5" hidden="1" x14ac:dyDescent="0.25">
      <c r="A299" s="51" t="s">
        <v>333</v>
      </c>
      <c r="B299" s="103" t="s">
        <v>339</v>
      </c>
      <c r="C299" s="40">
        <f>IFERROR(INDEX(EOF!H$28:H$282,MATCH(A299,EOF!A$28:A$282,0)),"-")*INDEX('Price List'!C:C,MATCH(A299,'Price List'!A:A,0))</f>
        <v>0</v>
      </c>
      <c r="D299" s="41">
        <f>IFERROR(INDEX(EOF!E$28:E$282,MATCH(A299,EOF!A$28:A$282,0)),"-")/INDEX('Price List'!C:C,MATCH(A299,'Price List'!A:A,0))</f>
        <v>2.5</v>
      </c>
      <c r="E299" s="38">
        <v>0</v>
      </c>
    </row>
    <row r="300" spans="1:5" hidden="1" x14ac:dyDescent="0.25">
      <c r="A300" s="51" t="s">
        <v>449</v>
      </c>
      <c r="B300" s="103" t="s">
        <v>451</v>
      </c>
      <c r="C300" s="40">
        <f>IFERROR(INDEX(EOF!H$28:H$282,MATCH(A300,EOF!A$28:A$282,0)),"-")*INDEX('Price List'!C:C,MATCH(A300,'Price List'!A:A,0))</f>
        <v>0</v>
      </c>
      <c r="D300" s="41">
        <f>IFERROR(INDEX(EOF!E$28:E$282,MATCH(A300,EOF!A$28:A$282,0)),"-")/INDEX('Price List'!C:C,MATCH(A300,'Price List'!A:A,0))</f>
        <v>2.5</v>
      </c>
      <c r="E300" s="38">
        <v>0</v>
      </c>
    </row>
    <row r="301" spans="1:5" hidden="1" x14ac:dyDescent="0.25">
      <c r="A301" s="51" t="s">
        <v>452</v>
      </c>
      <c r="B301" s="103" t="s">
        <v>454</v>
      </c>
      <c r="C301" s="40">
        <f>IFERROR(INDEX(EOF!H$28:H$282,MATCH(A301,EOF!A$28:A$282,0)),"-")*INDEX('Price List'!C:C,MATCH(A301,'Price List'!A:A,0))</f>
        <v>0</v>
      </c>
      <c r="D301" s="41">
        <f>IFERROR(INDEX(EOF!E$28:E$282,MATCH(A301,EOF!A$28:A$282,0)),"-")/INDEX('Price List'!C:C,MATCH(A301,'Price List'!A:A,0))</f>
        <v>2.5</v>
      </c>
      <c r="E301" s="38">
        <v>0</v>
      </c>
    </row>
    <row r="302" spans="1:5" hidden="1" x14ac:dyDescent="0.25">
      <c r="A302" s="51" t="s">
        <v>455</v>
      </c>
      <c r="B302" s="103" t="s">
        <v>457</v>
      </c>
      <c r="C302" s="40">
        <f>IFERROR(INDEX(EOF!H$28:H$282,MATCH(A302,EOF!A$28:A$282,0)),"-")*INDEX('Price List'!C:C,MATCH(A302,'Price List'!A:A,0))</f>
        <v>0</v>
      </c>
      <c r="D302" s="41">
        <f>IFERROR(INDEX(EOF!E$28:E$282,MATCH(A302,EOF!A$28:A$282,0)),"-")/INDEX('Price List'!C:C,MATCH(A302,'Price List'!A:A,0))</f>
        <v>2.5</v>
      </c>
      <c r="E302" s="38">
        <v>0</v>
      </c>
    </row>
    <row r="303" spans="1:5" hidden="1" x14ac:dyDescent="0.25">
      <c r="A303" s="51" t="s">
        <v>660</v>
      </c>
      <c r="B303" s="103">
        <v>816332013690</v>
      </c>
      <c r="C303" s="40">
        <f>IFERROR(INDEX(EOF!H$28:H$282,MATCH(A303,EOF!A$28:A$282,0)),"-")*INDEX('Price List'!C:C,MATCH(A303,'Price List'!A:A,0))</f>
        <v>0</v>
      </c>
      <c r="D303" s="41">
        <f>IFERROR(INDEX(EOF!E$28:E$282,MATCH(A303,EOF!A$28:A$282,0)),"-")/INDEX('Price List'!C:C,MATCH(A303,'Price List'!A:A,0))</f>
        <v>2.5</v>
      </c>
      <c r="E303" s="38">
        <v>0</v>
      </c>
    </row>
    <row r="304" spans="1:5" hidden="1" x14ac:dyDescent="0.25">
      <c r="A304" s="51" t="s">
        <v>266</v>
      </c>
      <c r="B304" s="103" t="s">
        <v>268</v>
      </c>
      <c r="C304" s="40">
        <f>IFERROR(INDEX(EOF!H$28:H$282,MATCH(A304,EOF!A$28:A$282,0)),"-")*INDEX('Price List'!C:C,MATCH(A304,'Price List'!A:A,0))</f>
        <v>0</v>
      </c>
      <c r="D304" s="41">
        <f>IFERROR(INDEX(EOF!E$28:E$282,MATCH(A304,EOF!A$28:A$282,0)),"-")/INDEX('Price List'!C:C,MATCH(A304,'Price List'!A:A,0))</f>
        <v>9.98</v>
      </c>
      <c r="E304" s="38">
        <v>0</v>
      </c>
    </row>
    <row r="305" spans="1:5" hidden="1" x14ac:dyDescent="0.25">
      <c r="A305" s="51" t="s">
        <v>269</v>
      </c>
      <c r="B305" s="103" t="s">
        <v>271</v>
      </c>
      <c r="C305" s="40">
        <f>IFERROR(INDEX(EOF!H$28:H$282,MATCH(A305,EOF!A$28:A$282,0)),"-")*INDEX('Price List'!C:C,MATCH(A305,'Price List'!A:A,0))</f>
        <v>0</v>
      </c>
      <c r="D305" s="41">
        <f>IFERROR(INDEX(EOF!E$28:E$282,MATCH(A305,EOF!A$28:A$282,0)),"-")/INDEX('Price List'!C:C,MATCH(A305,'Price List'!A:A,0))</f>
        <v>9.98</v>
      </c>
      <c r="E305" s="38">
        <v>0</v>
      </c>
    </row>
    <row r="306" spans="1:5" hidden="1" x14ac:dyDescent="0.25">
      <c r="A306" s="51"/>
      <c r="B306" s="103"/>
      <c r="C306" s="40"/>
      <c r="D306" s="41" t="e">
        <f>IFERROR(INDEX(EOF!E$28:E$282,MATCH(A306,EOF!A$28:A$282,0)),"-")/INDEX('Price List'!C:C,MATCH(A306,'Price List'!A:A,0))</f>
        <v>#VALUE!</v>
      </c>
      <c r="E306" s="38">
        <v>0</v>
      </c>
    </row>
    <row r="307" spans="1:5" hidden="1" x14ac:dyDescent="0.25">
      <c r="A307" s="51" t="s">
        <v>343</v>
      </c>
      <c r="B307" s="103" t="s">
        <v>345</v>
      </c>
      <c r="C307" s="40">
        <f>IFERROR(INDEX(EOF!H$28:H$282,MATCH(A307,EOF!A$28:A$282,0)),"-")*INDEX('Price List'!C:C,MATCH(A307,'Price List'!A:A,0))</f>
        <v>0</v>
      </c>
      <c r="D307" s="41">
        <f>IFERROR(INDEX(EOF!E$28:E$282,MATCH(A307,EOF!A$28:A$282,0)),"-")/INDEX('Price List'!C:C,MATCH(A307,'Price List'!A:A,0))</f>
        <v>5</v>
      </c>
      <c r="E307" s="38">
        <v>0</v>
      </c>
    </row>
    <row r="308" spans="1:5" hidden="1" x14ac:dyDescent="0.25">
      <c r="A308" s="51" t="s">
        <v>152</v>
      </c>
      <c r="B308" s="103" t="s">
        <v>229</v>
      </c>
      <c r="C308" s="40">
        <f>IFERROR(INDEX(EOF!H$28:H$282,MATCH(A308,EOF!A$28:A$282,0)),"-")*INDEX('Price List'!C:C,MATCH(A308,'Price List'!A:A,0))</f>
        <v>0</v>
      </c>
      <c r="D308" s="41">
        <f>IFERROR(INDEX(EOF!E$28:E$282,MATCH(A308,EOF!A$28:A$282,0)),"-")/INDEX('Price List'!C:C,MATCH(A308,'Price List'!A:A,0))</f>
        <v>6</v>
      </c>
      <c r="E308" s="38">
        <v>0</v>
      </c>
    </row>
    <row r="309" spans="1:5" hidden="1" x14ac:dyDescent="0.25">
      <c r="A309" s="51" t="s">
        <v>662</v>
      </c>
      <c r="B309" s="103">
        <v>816332011740</v>
      </c>
      <c r="C309" s="40">
        <f>IFERROR(INDEX(EOF!H$28:H$282,MATCH(A309,EOF!A$28:A$282,0)),"-")*INDEX('Price List'!C:C,MATCH(A309,'Price List'!A:A,0))</f>
        <v>0</v>
      </c>
      <c r="D309" s="41">
        <f>IFERROR(INDEX(EOF!E$28:E$282,MATCH(A309,EOF!A$28:A$282,0)),"-")/INDEX('Price List'!C:C,MATCH(A309,'Price List'!A:A,0))</f>
        <v>2.97</v>
      </c>
      <c r="E309" s="38">
        <v>0</v>
      </c>
    </row>
    <row r="310" spans="1:5" hidden="1" x14ac:dyDescent="0.25">
      <c r="A310" s="51" t="s">
        <v>154</v>
      </c>
      <c r="B310" s="103" t="s">
        <v>230</v>
      </c>
      <c r="C310" s="40">
        <f>IFERROR(INDEX(EOF!H$28:H$282,MATCH(A310,EOF!A$28:A$282,0)),"-")*INDEX('Price List'!C:C,MATCH(A310,'Price List'!A:A,0))</f>
        <v>0</v>
      </c>
      <c r="D310" s="41">
        <f>IFERROR(INDEX(EOF!E$28:E$282,MATCH(A310,EOF!A$28:A$282,0)),"-")/INDEX('Price List'!C:C,MATCH(A310,'Price List'!A:A,0))</f>
        <v>6</v>
      </c>
      <c r="E310" s="38">
        <v>0</v>
      </c>
    </row>
    <row r="311" spans="1:5" hidden="1" x14ac:dyDescent="0.25">
      <c r="A311" s="51" t="s">
        <v>664</v>
      </c>
      <c r="B311" s="103">
        <v>816332012716</v>
      </c>
      <c r="C311" s="40">
        <f>IFERROR(INDEX(EOF!H$28:H$282,MATCH(A311,EOF!A$28:A$282,0)),"-")*INDEX('Price List'!C:C,MATCH(A311,'Price List'!A:A,0))</f>
        <v>0</v>
      </c>
      <c r="D311" s="41">
        <f>IFERROR(INDEX(EOF!E$28:E$282,MATCH(A311,EOF!A$28:A$282,0)),"-")/INDEX('Price List'!C:C,MATCH(A311,'Price List'!A:A,0))</f>
        <v>2.97</v>
      </c>
      <c r="E311" s="38">
        <v>0</v>
      </c>
    </row>
    <row r="312" spans="1:5" hidden="1" x14ac:dyDescent="0.25">
      <c r="A312" s="51" t="s">
        <v>156</v>
      </c>
      <c r="B312" s="103" t="s">
        <v>231</v>
      </c>
      <c r="C312" s="40">
        <f>IFERROR(INDEX(EOF!H$28:H$282,MATCH(A312,EOF!A$28:A$282,0)),"-")*INDEX('Price List'!C:C,MATCH(A312,'Price List'!A:A,0))</f>
        <v>0</v>
      </c>
      <c r="D312" s="41">
        <f>IFERROR(INDEX(EOF!E$28:E$282,MATCH(A312,EOF!A$28:A$282,0)),"-")/INDEX('Price List'!C:C,MATCH(A312,'Price List'!A:A,0))</f>
        <v>8.4</v>
      </c>
      <c r="E312" s="38">
        <v>0</v>
      </c>
    </row>
    <row r="313" spans="1:5" hidden="1" x14ac:dyDescent="0.25">
      <c r="A313" s="51" t="s">
        <v>164</v>
      </c>
      <c r="B313" s="103" t="s">
        <v>235</v>
      </c>
      <c r="C313" s="40">
        <f>IFERROR(INDEX(EOF!H$28:H$282,MATCH(A313,EOF!A$28:A$282,0)),"-")*INDEX('Price List'!C:C,MATCH(A313,'Price List'!A:A,0))</f>
        <v>0</v>
      </c>
      <c r="D313" s="41">
        <f>IFERROR(INDEX(EOF!E$28:E$282,MATCH(A313,EOF!A$28:A$282,0)),"-")/INDEX('Price List'!C:C,MATCH(A313,'Price List'!A:A,0))</f>
        <v>4.2</v>
      </c>
      <c r="E313" s="38">
        <v>0</v>
      </c>
    </row>
    <row r="314" spans="1:5" hidden="1" x14ac:dyDescent="0.25">
      <c r="A314" s="51" t="s">
        <v>166</v>
      </c>
      <c r="B314" s="103" t="s">
        <v>236</v>
      </c>
      <c r="C314" s="40">
        <f>IFERROR(INDEX(EOF!H$28:H$282,MATCH(A314,EOF!A$28:A$282,0)),"-")*INDEX('Price List'!C:C,MATCH(A314,'Price List'!A:A,0))</f>
        <v>0</v>
      </c>
      <c r="D314" s="41">
        <f>IFERROR(INDEX(EOF!E$28:E$282,MATCH(A314,EOF!A$28:A$282,0)),"-")/INDEX('Price List'!C:C,MATCH(A314,'Price List'!A:A,0))</f>
        <v>3</v>
      </c>
      <c r="E314" s="38">
        <v>0</v>
      </c>
    </row>
    <row r="315" spans="1:5" hidden="1" x14ac:dyDescent="0.25">
      <c r="A315" s="55" t="s">
        <v>168</v>
      </c>
      <c r="B315" s="103" t="s">
        <v>237</v>
      </c>
      <c r="C315" s="40">
        <f>IFERROR(INDEX(EOF!H$28:H$282,MATCH(A315,EOF!A$28:A$282,0)),"-")*INDEX('Price List'!C:C,MATCH(A315,'Price List'!A:A,0))</f>
        <v>0</v>
      </c>
      <c r="D315" s="41">
        <f>IFERROR(INDEX(EOF!E$28:E$282,MATCH(A315,EOF!A$28:A$282,0)),"-")/INDEX('Price List'!C:C,MATCH(A315,'Price List'!A:A,0))</f>
        <v>6</v>
      </c>
      <c r="E315" s="38">
        <v>0</v>
      </c>
    </row>
    <row r="316" spans="1:5" hidden="1" x14ac:dyDescent="0.25">
      <c r="A316" s="51" t="s">
        <v>170</v>
      </c>
      <c r="B316" s="103" t="s">
        <v>238</v>
      </c>
      <c r="C316" s="40">
        <f>IFERROR(INDEX(EOF!H$28:H$282,MATCH(A316,EOF!A$28:A$282,0)),"-")*INDEX('Price List'!C:C,MATCH(A316,'Price List'!A:A,0))</f>
        <v>0</v>
      </c>
      <c r="D316" s="41">
        <f>IFERROR(INDEX(EOF!E$28:E$282,MATCH(A316,EOF!A$28:A$282,0)),"-")/INDEX('Price List'!C:C,MATCH(A316,'Price List'!A:A,0))</f>
        <v>6</v>
      </c>
      <c r="E316" s="38">
        <v>0</v>
      </c>
    </row>
    <row r="317" spans="1:5" hidden="1" x14ac:dyDescent="0.25">
      <c r="A317" s="51" t="s">
        <v>172</v>
      </c>
      <c r="B317" s="103" t="s">
        <v>239</v>
      </c>
      <c r="C317" s="40">
        <f>IFERROR(INDEX(EOF!H$28:H$282,MATCH(A317,EOF!A$28:A$282,0)),"-")*INDEX('Price List'!C:C,MATCH(A317,'Price List'!A:A,0))</f>
        <v>0</v>
      </c>
      <c r="D317" s="41">
        <f>IFERROR(INDEX(EOF!E$28:E$282,MATCH(A317,EOF!A$28:A$282,0)),"-")/INDEX('Price List'!C:C,MATCH(A317,'Price List'!A:A,0))</f>
        <v>8.4</v>
      </c>
      <c r="E317" s="38">
        <v>0</v>
      </c>
    </row>
    <row r="318" spans="1:5" hidden="1" x14ac:dyDescent="0.25">
      <c r="A318" s="51" t="s">
        <v>174</v>
      </c>
      <c r="B318" s="103" t="s">
        <v>240</v>
      </c>
      <c r="C318" s="40">
        <f>IFERROR(INDEX(EOF!H$28:H$282,MATCH(A318,EOF!A$28:A$282,0)),"-")*INDEX('Price List'!C:C,MATCH(A318,'Price List'!A:A,0))</f>
        <v>0</v>
      </c>
      <c r="D318" s="41">
        <f>IFERROR(INDEX(EOF!E$28:E$282,MATCH(A318,EOF!A$28:A$282,0)),"-")/INDEX('Price List'!C:C,MATCH(A318,'Price List'!A:A,0))</f>
        <v>8.4</v>
      </c>
      <c r="E318" s="38">
        <v>0</v>
      </c>
    </row>
    <row r="319" spans="1:5" hidden="1" x14ac:dyDescent="0.25">
      <c r="A319" s="51" t="s">
        <v>170</v>
      </c>
      <c r="B319" s="103" t="s">
        <v>238</v>
      </c>
      <c r="C319" s="40">
        <f>IFERROR(INDEX(EOF!H$28:H$282,MATCH(A319,EOF!A$28:A$282,0)),"-")*INDEX('Price List'!C:C,MATCH(A319,'Price List'!A:A,0))</f>
        <v>0</v>
      </c>
      <c r="D319" s="41">
        <f>IFERROR(INDEX(EOF!E$28:E$282,MATCH(A319,EOF!A$28:A$282,0)),"-")/INDEX('Price List'!C:C,MATCH(A319,'Price List'!A:A,0))</f>
        <v>6</v>
      </c>
      <c r="E319" s="38">
        <v>0</v>
      </c>
    </row>
    <row r="320" spans="1:5" hidden="1" x14ac:dyDescent="0.25">
      <c r="A320" s="51" t="s">
        <v>172</v>
      </c>
      <c r="B320" s="103" t="s">
        <v>239</v>
      </c>
      <c r="C320" s="40">
        <f>IFERROR(INDEX(EOF!H$28:H$282,MATCH(A320,EOF!A$28:A$282,0)),"-")*INDEX('Price List'!C:C,MATCH(A320,'Price List'!A:A,0))</f>
        <v>0</v>
      </c>
      <c r="D320" s="41">
        <f>IFERROR(INDEX(EOF!E$28:E$282,MATCH(A320,EOF!A$28:A$282,0)),"-")/INDEX('Price List'!C:C,MATCH(A320,'Price List'!A:A,0))</f>
        <v>8.4</v>
      </c>
      <c r="E320" s="38">
        <v>0</v>
      </c>
    </row>
    <row r="321" spans="1:5" hidden="1" x14ac:dyDescent="0.25">
      <c r="A321" s="51" t="s">
        <v>174</v>
      </c>
      <c r="B321" s="103" t="s">
        <v>240</v>
      </c>
      <c r="C321" s="40">
        <f>IFERROR(INDEX(EOF!H$28:H$282,MATCH(A321,EOF!A$28:A$282,0)),"-")*INDEX('Price List'!C:C,MATCH(A321,'Price List'!A:A,0))</f>
        <v>0</v>
      </c>
      <c r="D321" s="41">
        <f>IFERROR(INDEX(EOF!E$28:E$282,MATCH(A321,EOF!A$28:A$282,0)),"-")/INDEX('Price List'!C:C,MATCH(A321,'Price List'!A:A,0))</f>
        <v>8.4</v>
      </c>
      <c r="E321" s="38">
        <v>0</v>
      </c>
    </row>
    <row r="322" spans="1:5" hidden="1" x14ac:dyDescent="0.25">
      <c r="A322" s="51" t="s">
        <v>158</v>
      </c>
      <c r="B322" s="103" t="s">
        <v>232</v>
      </c>
      <c r="C322" s="40">
        <f>IFERROR(INDEX(EOF!H$28:H$282,MATCH(A322,EOF!A$28:A$282,0)),"-")*INDEX('Price List'!C:C,MATCH(A322,'Price List'!A:A,0))</f>
        <v>0</v>
      </c>
      <c r="D322" s="41">
        <f>IFERROR(INDEX(EOF!E$28:E$282,MATCH(A322,EOF!A$28:A$282,0)),"-")/INDEX('Price List'!C:C,MATCH(A322,'Price List'!A:A,0))</f>
        <v>9.6</v>
      </c>
      <c r="E322" s="38">
        <v>0</v>
      </c>
    </row>
    <row r="323" spans="1:5" hidden="1" x14ac:dyDescent="0.25">
      <c r="A323" s="51" t="s">
        <v>160</v>
      </c>
      <c r="B323" s="103" t="s">
        <v>233</v>
      </c>
      <c r="C323" s="40">
        <f>IFERROR(INDEX(EOF!H$28:H$282,MATCH(A323,EOF!A$28:A$282,0)),"-")*INDEX('Price List'!C:C,MATCH(A323,'Price List'!A:A,0))</f>
        <v>0</v>
      </c>
      <c r="D323" s="41">
        <f>IFERROR(INDEX(EOF!E$28:E$282,MATCH(A323,EOF!A$28:A$282,0)),"-")/INDEX('Price List'!C:C,MATCH(A323,'Price List'!A:A,0))</f>
        <v>4.2</v>
      </c>
      <c r="E323" s="38">
        <v>0</v>
      </c>
    </row>
    <row r="324" spans="1:5" hidden="1" x14ac:dyDescent="0.25">
      <c r="A324" s="51" t="s">
        <v>162</v>
      </c>
      <c r="B324" s="103" t="s">
        <v>234</v>
      </c>
      <c r="C324" s="40">
        <f>IFERROR(INDEX(EOF!H$28:H$282,MATCH(A324,EOF!A$28:A$282,0)),"-")*INDEX('Price List'!C:C,MATCH(A324,'Price List'!A:A,0))</f>
        <v>0</v>
      </c>
      <c r="D324" s="41">
        <f>IFERROR(INDEX(EOF!E$28:E$282,MATCH(A324,EOF!A$28:A$282,0)),"-")/INDEX('Price List'!C:C,MATCH(A324,'Price List'!A:A,0))</f>
        <v>6</v>
      </c>
      <c r="E324" s="38">
        <v>0</v>
      </c>
    </row>
    <row r="325" spans="1:5" hidden="1" x14ac:dyDescent="0.25">
      <c r="A325" s="51" t="s">
        <v>164</v>
      </c>
      <c r="B325" s="103" t="s">
        <v>235</v>
      </c>
      <c r="C325" s="40">
        <f>IFERROR(INDEX(EOF!H$28:H$282,MATCH(A325,EOF!A$28:A$282,0)),"-")*INDEX('Price List'!C:C,MATCH(A325,'Price List'!A:A,0))</f>
        <v>0</v>
      </c>
      <c r="D325" s="41">
        <f>IFERROR(INDEX(EOF!E$28:E$282,MATCH(A325,EOF!A$28:A$282,0)),"-")/INDEX('Price List'!C:C,MATCH(A325,'Price List'!A:A,0))</f>
        <v>4.2</v>
      </c>
      <c r="E325" s="38">
        <v>0</v>
      </c>
    </row>
    <row r="326" spans="1:5" hidden="1" x14ac:dyDescent="0.25">
      <c r="A326" s="51" t="s">
        <v>166</v>
      </c>
      <c r="B326" s="103" t="s">
        <v>236</v>
      </c>
      <c r="C326" s="40">
        <f>IFERROR(INDEX(EOF!H$28:H$282,MATCH(A326,EOF!A$28:A$282,0)),"-")*INDEX('Price List'!C:C,MATCH(A326,'Price List'!A:A,0))</f>
        <v>0</v>
      </c>
      <c r="D326" s="41">
        <f>IFERROR(INDEX(EOF!E$28:E$282,MATCH(A326,EOF!A$28:A$282,0)),"-")/INDEX('Price List'!C:C,MATCH(A326,'Price List'!A:A,0))</f>
        <v>3</v>
      </c>
      <c r="E326" s="38">
        <v>0</v>
      </c>
    </row>
    <row r="327" spans="1:5" hidden="1" x14ac:dyDescent="0.25">
      <c r="A327" s="51" t="s">
        <v>168</v>
      </c>
      <c r="B327" s="103" t="s">
        <v>237</v>
      </c>
      <c r="C327" s="40">
        <f>IFERROR(INDEX(EOF!H$28:H$282,MATCH(A327,EOF!A$28:A$282,0)),"-")*INDEX('Price List'!C:C,MATCH(A327,'Price List'!A:A,0))</f>
        <v>0</v>
      </c>
      <c r="D327" s="41">
        <f>IFERROR(INDEX(EOF!E$28:E$282,MATCH(A327,EOF!A$28:A$282,0)),"-")/INDEX('Price List'!C:C,MATCH(A327,'Price List'!A:A,0))</f>
        <v>6</v>
      </c>
      <c r="E327" s="38">
        <v>0</v>
      </c>
    </row>
    <row r="328" spans="1:5" hidden="1" x14ac:dyDescent="0.25">
      <c r="A328" s="51" t="s">
        <v>170</v>
      </c>
      <c r="B328" s="103" t="s">
        <v>238</v>
      </c>
      <c r="C328" s="40">
        <f>IFERROR(INDEX(EOF!H$28:H$282,MATCH(A328,EOF!A$28:A$282,0)),"-")*INDEX('Price List'!C:C,MATCH(A328,'Price List'!A:A,0))</f>
        <v>0</v>
      </c>
      <c r="D328" s="41">
        <f>IFERROR(INDEX(EOF!E$28:E$282,MATCH(A328,EOF!A$28:A$282,0)),"-")/INDEX('Price List'!C:C,MATCH(A328,'Price List'!A:A,0))</f>
        <v>6</v>
      </c>
      <c r="E328" s="38">
        <v>0</v>
      </c>
    </row>
    <row r="329" spans="1:5" hidden="1" x14ac:dyDescent="0.25">
      <c r="A329" s="51" t="s">
        <v>172</v>
      </c>
      <c r="B329" s="103" t="s">
        <v>239</v>
      </c>
      <c r="C329" s="40">
        <f>IFERROR(INDEX(EOF!H$28:H$282,MATCH(A329,EOF!A$28:A$282,0)),"-")*INDEX('Price List'!C:C,MATCH(A329,'Price List'!A:A,0))</f>
        <v>0</v>
      </c>
      <c r="D329" s="41">
        <f>IFERROR(INDEX(EOF!E$28:E$282,MATCH(A329,EOF!A$28:A$282,0)),"-")/INDEX('Price List'!C:C,MATCH(A329,'Price List'!A:A,0))</f>
        <v>8.4</v>
      </c>
      <c r="E329" s="38">
        <v>0</v>
      </c>
    </row>
    <row r="330" spans="1:5" hidden="1" x14ac:dyDescent="0.25">
      <c r="A330" s="51" t="s">
        <v>174</v>
      </c>
      <c r="B330" s="103" t="s">
        <v>240</v>
      </c>
      <c r="C330" s="40">
        <f>IFERROR(INDEX(EOF!H$28:H$282,MATCH(A330,EOF!A$28:A$282,0)),"-")*INDEX('Price List'!C:C,MATCH(A330,'Price List'!A:A,0))</f>
        <v>0</v>
      </c>
      <c r="D330" s="41">
        <f>IFERROR(INDEX(EOF!E$28:E$282,MATCH(A330,EOF!A$28:A$282,0)),"-")/INDEX('Price List'!C:C,MATCH(A330,'Price List'!A:A,0))</f>
        <v>8.4</v>
      </c>
      <c r="E330" s="38">
        <v>0</v>
      </c>
    </row>
    <row r="331" spans="1:5" hidden="1" x14ac:dyDescent="0.25">
      <c r="A331" s="51" t="s">
        <v>176</v>
      </c>
      <c r="B331" s="103" t="s">
        <v>241</v>
      </c>
      <c r="C331" s="40" t="e">
        <f>IFERROR(INDEX(EOF!H$28:H$282,MATCH(A331,EOF!A$28:A$282,0)),"-")*INDEX('Price List'!C:C,MATCH(A331,'Price List'!A:A,0))</f>
        <v>#VALUE!</v>
      </c>
      <c r="D331" s="41" t="e">
        <f>IFERROR(INDEX(EOF!E$28:E$282,MATCH(A331,EOF!A$28:A$282,0)),"-")/INDEX('Price List'!C:C,MATCH(A331,'Price List'!A:A,0))</f>
        <v>#VALUE!</v>
      </c>
      <c r="E331" s="38">
        <v>0</v>
      </c>
    </row>
    <row r="332" spans="1:5" hidden="1" x14ac:dyDescent="0.25">
      <c r="A332" s="51" t="s">
        <v>170</v>
      </c>
      <c r="B332" s="79" t="s">
        <v>238</v>
      </c>
      <c r="C332" s="40">
        <f>IFERROR(INDEX(EOF!H$28:H$282,MATCH(A332,EOF!A$28:A$282,0)),"-")*INDEX('Price List'!C:C,MATCH(A332,'Price List'!A:A,0))</f>
        <v>0</v>
      </c>
      <c r="D332" s="41">
        <f>IFERROR(INDEX(EOF!E$28:E$282,MATCH(A332,EOF!A$28:A$282,0)),"-")/INDEX('Price List'!C:C,MATCH(A332,'Price List'!A:A,0))</f>
        <v>6</v>
      </c>
      <c r="E332" s="38">
        <v>0</v>
      </c>
    </row>
    <row r="333" spans="1:5" hidden="1" x14ac:dyDescent="0.25">
      <c r="A333" s="51" t="s">
        <v>172</v>
      </c>
      <c r="B333" s="79" t="s">
        <v>239</v>
      </c>
      <c r="C333" s="40">
        <f>IFERROR(INDEX(EOF!H$28:H$282,MATCH(A333,EOF!A$28:A$282,0)),"-")*INDEX('Price List'!C:C,MATCH(A333,'Price List'!A:A,0))</f>
        <v>0</v>
      </c>
      <c r="D333" s="41">
        <f>IFERROR(INDEX(EOF!E$28:E$282,MATCH(A333,EOF!A$28:A$282,0)),"-")/INDEX('Price List'!C:C,MATCH(A333,'Price List'!A:A,0))</f>
        <v>8.4</v>
      </c>
      <c r="E333" s="38">
        <v>0</v>
      </c>
    </row>
    <row r="334" spans="1:5" hidden="1" x14ac:dyDescent="0.25">
      <c r="A334" s="51" t="s">
        <v>174</v>
      </c>
      <c r="B334" s="79" t="s">
        <v>240</v>
      </c>
      <c r="C334" s="40">
        <f>IFERROR(INDEX(EOF!H$28:H$282,MATCH(A334,EOF!A$28:A$282,0)),"-")*INDEX('Price List'!C:C,MATCH(A334,'Price List'!A:A,0))</f>
        <v>0</v>
      </c>
      <c r="D334" s="41">
        <f>IFERROR(INDEX(EOF!E$28:E$282,MATCH(A334,EOF!A$28:A$282,0)),"-")/INDEX('Price List'!C:C,MATCH(A334,'Price List'!A:A,0))</f>
        <v>8.4</v>
      </c>
      <c r="E334" s="38">
        <v>0</v>
      </c>
    </row>
    <row r="335" spans="1:5" hidden="1" x14ac:dyDescent="0.25">
      <c r="A335" s="51" t="s">
        <v>158</v>
      </c>
      <c r="B335" s="79" t="s">
        <v>232</v>
      </c>
      <c r="C335" s="40">
        <f>IFERROR(INDEX(EOF!H$28:H$282,MATCH(A335,EOF!A$28:A$282,0)),"-")*INDEX('Price List'!C:C,MATCH(A335,'Price List'!A:A,0))</f>
        <v>0</v>
      </c>
      <c r="D335" s="41">
        <f>IFERROR(INDEX(EOF!E$28:E$282,MATCH(A335,EOF!A$28:A$282,0)),"-")/INDEX('Price List'!C:C,MATCH(A335,'Price List'!A:A,0))</f>
        <v>9.6</v>
      </c>
      <c r="E335" s="38">
        <v>0</v>
      </c>
    </row>
    <row r="336" spans="1:5" hidden="1" x14ac:dyDescent="0.25">
      <c r="A336" s="51" t="s">
        <v>160</v>
      </c>
      <c r="B336" s="79" t="s">
        <v>233</v>
      </c>
      <c r="C336" s="40">
        <f>IFERROR(INDEX(EOF!H$28:H$282,MATCH(A336,EOF!A$28:A$282,0)),"-")*INDEX('Price List'!C:C,MATCH(A336,'Price List'!A:A,0))</f>
        <v>0</v>
      </c>
      <c r="D336" s="41">
        <f>IFERROR(INDEX(EOF!E$28:E$282,MATCH(A336,EOF!A$28:A$282,0)),"-")/INDEX('Price List'!C:C,MATCH(A336,'Price List'!A:A,0))</f>
        <v>4.2</v>
      </c>
      <c r="E336" s="38">
        <v>0</v>
      </c>
    </row>
    <row r="337" spans="1:5" hidden="1" x14ac:dyDescent="0.25">
      <c r="A337" s="51" t="s">
        <v>162</v>
      </c>
      <c r="B337" s="79" t="s">
        <v>234</v>
      </c>
      <c r="C337" s="40">
        <f>IFERROR(INDEX(EOF!H$28:H$282,MATCH(A337,EOF!A$28:A$282,0)),"-")*INDEX('Price List'!C:C,MATCH(A337,'Price List'!A:A,0))</f>
        <v>0</v>
      </c>
      <c r="D337" s="41">
        <f>IFERROR(INDEX(EOF!E$28:E$282,MATCH(A337,EOF!A$28:A$282,0)),"-")/INDEX('Price List'!C:C,MATCH(A337,'Price List'!A:A,0))</f>
        <v>6</v>
      </c>
      <c r="E337" s="38">
        <v>0</v>
      </c>
    </row>
    <row r="338" spans="1:5" hidden="1" x14ac:dyDescent="0.25">
      <c r="A338" s="51" t="s">
        <v>164</v>
      </c>
      <c r="B338" s="79" t="s">
        <v>235</v>
      </c>
      <c r="C338" s="40">
        <f>IFERROR(INDEX(EOF!H$28:H$282,MATCH(A338,EOF!A$28:A$282,0)),"-")*INDEX('Price List'!C:C,MATCH(A338,'Price List'!A:A,0))</f>
        <v>0</v>
      </c>
      <c r="D338" s="41">
        <f>IFERROR(INDEX(EOF!E$28:E$282,MATCH(A338,EOF!A$28:A$282,0)),"-")/INDEX('Price List'!C:C,MATCH(A338,'Price List'!A:A,0))</f>
        <v>4.2</v>
      </c>
      <c r="E338" s="38">
        <v>0</v>
      </c>
    </row>
    <row r="339" spans="1:5" hidden="1" x14ac:dyDescent="0.25">
      <c r="A339" s="51" t="s">
        <v>166</v>
      </c>
      <c r="B339" s="79" t="s">
        <v>236</v>
      </c>
      <c r="C339" s="40">
        <f>IFERROR(INDEX(EOF!H$28:H$282,MATCH(A339,EOF!A$28:A$282,0)),"-")*INDEX('Price List'!C:C,MATCH(A339,'Price List'!A:A,0))</f>
        <v>0</v>
      </c>
      <c r="D339" s="41">
        <f>IFERROR(INDEX(EOF!E$28:E$282,MATCH(A339,EOF!A$28:A$282,0)),"-")/INDEX('Price List'!C:C,MATCH(A339,'Price List'!A:A,0))</f>
        <v>3</v>
      </c>
      <c r="E339" s="38">
        <v>0</v>
      </c>
    </row>
    <row r="340" spans="1:5" hidden="1" x14ac:dyDescent="0.25">
      <c r="A340" s="51" t="s">
        <v>168</v>
      </c>
      <c r="B340" s="79" t="s">
        <v>237</v>
      </c>
      <c r="C340" s="40">
        <f>IFERROR(INDEX(EOF!H$28:H$282,MATCH(A340,EOF!A$28:A$282,0)),"-")*INDEX('Price List'!C:C,MATCH(A340,'Price List'!A:A,0))</f>
        <v>0</v>
      </c>
      <c r="D340" s="41">
        <f>IFERROR(INDEX(EOF!E$28:E$282,MATCH(A340,EOF!A$28:A$282,0)),"-")/INDEX('Price List'!C:C,MATCH(A340,'Price List'!A:A,0))</f>
        <v>6</v>
      </c>
      <c r="E340" s="38">
        <v>0</v>
      </c>
    </row>
    <row r="341" spans="1:5" hidden="1" x14ac:dyDescent="0.25">
      <c r="A341" s="51" t="s">
        <v>170</v>
      </c>
      <c r="B341" s="79" t="s">
        <v>238</v>
      </c>
      <c r="C341" s="40">
        <f>IFERROR(INDEX(EOF!H$28:H$282,MATCH(A341,EOF!A$28:A$282,0)),"-")*INDEX('Price List'!C:C,MATCH(A341,'Price List'!A:A,0))</f>
        <v>0</v>
      </c>
      <c r="D341" s="41">
        <f>IFERROR(INDEX(EOF!E$28:E$282,MATCH(A341,EOF!A$28:A$282,0)),"-")/INDEX('Price List'!C:C,MATCH(A341,'Price List'!A:A,0))</f>
        <v>6</v>
      </c>
      <c r="E341" s="38">
        <v>0</v>
      </c>
    </row>
    <row r="342" spans="1:5" hidden="1" x14ac:dyDescent="0.25">
      <c r="A342" s="51" t="s">
        <v>172</v>
      </c>
      <c r="B342" s="79" t="s">
        <v>239</v>
      </c>
      <c r="C342" s="40">
        <f>IFERROR(INDEX(EOF!H$28:H$282,MATCH(A342,EOF!A$28:A$282,0)),"-")*INDEX('Price List'!C:C,MATCH(A342,'Price List'!A:A,0))</f>
        <v>0</v>
      </c>
      <c r="D342" s="41">
        <f>IFERROR(INDEX(EOF!E$28:E$282,MATCH(A342,EOF!A$28:A$282,0)),"-")/INDEX('Price List'!C:C,MATCH(A342,'Price List'!A:A,0))</f>
        <v>8.4</v>
      </c>
      <c r="E342" s="38">
        <v>0</v>
      </c>
    </row>
    <row r="343" spans="1:5" hidden="1" x14ac:dyDescent="0.25">
      <c r="A343" s="51" t="s">
        <v>174</v>
      </c>
      <c r="B343" s="79" t="s">
        <v>240</v>
      </c>
      <c r="C343" s="40">
        <f>IFERROR(INDEX(EOF!H$28:H$282,MATCH(A343,EOF!A$28:A$282,0)),"-")*INDEX('Price List'!C:C,MATCH(A343,'Price List'!A:A,0))</f>
        <v>0</v>
      </c>
      <c r="D343" s="41">
        <f>IFERROR(INDEX(EOF!E$28:E$282,MATCH(A343,EOF!A$28:A$282,0)),"-")/INDEX('Price List'!C:C,MATCH(A343,'Price List'!A:A,0))</f>
        <v>8.4</v>
      </c>
      <c r="E343" s="38">
        <v>0</v>
      </c>
    </row>
    <row r="344" spans="1:5" hidden="1" x14ac:dyDescent="0.25">
      <c r="A344" s="51" t="s">
        <v>176</v>
      </c>
      <c r="B344" s="79" t="s">
        <v>241</v>
      </c>
      <c r="C344" s="40" t="e">
        <f>IFERROR(INDEX(EOF!H$28:H$282,MATCH(A344,EOF!A$28:A$282,0)),"-")*INDEX('Price List'!C:C,MATCH(A344,'Price List'!A:A,0))</f>
        <v>#VALUE!</v>
      </c>
      <c r="D344" s="41" t="e">
        <f>IFERROR(INDEX(EOF!E$28:E$282,MATCH(A344,EOF!A$28:A$282,0)),"-")/INDEX('Price List'!C:C,MATCH(A344,'Price List'!A:A,0))</f>
        <v>#VALUE!</v>
      </c>
      <c r="E344" s="38">
        <v>0</v>
      </c>
    </row>
    <row r="345" spans="1:5" hidden="1" x14ac:dyDescent="0.25">
      <c r="A345" s="51" t="s">
        <v>176</v>
      </c>
      <c r="B345" s="51" t="s">
        <v>241</v>
      </c>
      <c r="C345" s="40" t="e">
        <f>IFERROR(INDEX(EOF!H$28:H$282,MATCH(A345,EOF!A$28:A$282,0)),"-")*INDEX('Price List'!C:C,MATCH(A345,'Price List'!A:A,0))</f>
        <v>#VALUE!</v>
      </c>
      <c r="D345" s="41" t="e">
        <f>IFERROR(INDEX(EOF!E$28:E$282,MATCH(A345,EOF!A$28:A$282,0)),"-")/INDEX('Price List'!C:C,MATCH(A345,'Price List'!A:A,0))</f>
        <v>#VALUE!</v>
      </c>
      <c r="E345" s="38">
        <v>0</v>
      </c>
    </row>
  </sheetData>
  <sheetCalcPr fullCalcOnLoad="1"/>
  <sheetProtection password="CE28" sheet="1" objects="1" scenarios="1" autoFilter="0"/>
  <autoFilter ref="C1:C345">
    <filterColumn colId="0">
      <customFilters and="1">
        <customFilter operator="greaterThanOrEqual" val="1"/>
      </customFilters>
    </filterColumn>
  </autoFilter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/>
  <dimension ref="A1:E269"/>
  <sheetViews>
    <sheetView zoomScale="101" workbookViewId="0">
      <selection activeCell="D2" sqref="D2"/>
    </sheetView>
  </sheetViews>
  <sheetFormatPr defaultColWidth="10.875" defaultRowHeight="15.75" x14ac:dyDescent="0.25"/>
  <cols>
    <col min="1" max="1" width="12.625" style="38" bestFit="1" customWidth="1"/>
    <col min="2" max="2" width="13.375" style="38" bestFit="1" customWidth="1"/>
    <col min="3" max="3" width="12" style="38" bestFit="1" customWidth="1"/>
    <col min="4" max="4" width="10.875" style="39"/>
    <col min="5" max="5" width="15.125" style="38" bestFit="1" customWidth="1"/>
    <col min="6" max="16384" width="10.875" style="38"/>
  </cols>
  <sheetData>
    <row r="1" spans="1:5" ht="14.1" customHeight="1" x14ac:dyDescent="0.25">
      <c r="A1" s="38" t="s">
        <v>11</v>
      </c>
      <c r="B1" s="38" t="s">
        <v>43</v>
      </c>
      <c r="C1" s="38" t="s">
        <v>44</v>
      </c>
      <c r="D1" s="39" t="s">
        <v>45</v>
      </c>
      <c r="E1" s="38" t="s">
        <v>46</v>
      </c>
    </row>
    <row r="2" spans="1:5" hidden="1" x14ac:dyDescent="0.25">
      <c r="A2" s="55" t="s">
        <v>477</v>
      </c>
      <c r="B2" s="103">
        <v>816332012822</v>
      </c>
      <c r="C2" s="40">
        <f>IFERROR(INDEX(EOF!I$28:I$282,MATCH(A2,EOF!A$28:A$282,0)),"-")*INDEX('Price List'!C:C,MATCH(A2,'Price List'!A:A,0))</f>
        <v>0</v>
      </c>
      <c r="D2" s="41">
        <f>IFERROR(INDEX(EOF!E$28:E$282,MATCH(A2,EOF!A$28:A$282,0)),"-")/INDEX('Price List'!C:C,MATCH(A2,'Price List'!A:A,0))</f>
        <v>179.97</v>
      </c>
      <c r="E2" s="38">
        <v>0</v>
      </c>
    </row>
    <row r="3" spans="1:5" hidden="1" x14ac:dyDescent="0.25">
      <c r="A3" s="55" t="s">
        <v>479</v>
      </c>
      <c r="B3" s="103">
        <v>816332013423</v>
      </c>
      <c r="C3" s="40">
        <f>IFERROR(INDEX(EOF!I$28:I$282,MATCH(A3,EOF!A$28:A$282,0)),"-")*INDEX('Price List'!C:C,MATCH(A3,'Price List'!A:A,0))</f>
        <v>0</v>
      </c>
      <c r="D3" s="41">
        <f>IFERROR(INDEX(EOF!E$28:E$282,MATCH(A3,EOF!A$28:A$282,0)),"-")/INDEX('Price List'!C:C,MATCH(A3,'Price List'!A:A,0))</f>
        <v>179.97</v>
      </c>
      <c r="E3" s="38">
        <v>0</v>
      </c>
    </row>
    <row r="4" spans="1:5" hidden="1" x14ac:dyDescent="0.25">
      <c r="A4" s="58" t="s">
        <v>274</v>
      </c>
      <c r="B4" s="103">
        <v>816332011146</v>
      </c>
      <c r="C4" s="40">
        <f>IFERROR(INDEX(EOF!I$28:I$282,MATCH(A4,EOF!A$28:A$282,0)),"-")*INDEX('Price List'!C:C,MATCH(A4,'Price List'!A:A,0))</f>
        <v>0</v>
      </c>
      <c r="D4" s="41">
        <f>IFERROR(INDEX(EOF!E$28:E$282,MATCH(A4,EOF!A$28:A$282,0)),"-")/INDEX('Price List'!C:C,MATCH(A4,'Price List'!A:A,0))</f>
        <v>179.97</v>
      </c>
      <c r="E4" s="38">
        <v>0</v>
      </c>
    </row>
    <row r="5" spans="1:5" hidden="1" x14ac:dyDescent="0.25">
      <c r="A5" s="58" t="s">
        <v>276</v>
      </c>
      <c r="B5" s="103" t="s">
        <v>284</v>
      </c>
      <c r="C5" s="40">
        <f>IFERROR(INDEX(EOF!I$28:I$282,MATCH(A5,EOF!A$28:A$282,0)),"-")*INDEX('Price List'!C:C,MATCH(A5,'Price List'!A:A,0))</f>
        <v>0</v>
      </c>
      <c r="D5" s="41">
        <f>IFERROR(INDEX(EOF!E$28:E$282,MATCH(A5,EOF!A$28:A$282,0)),"-")/INDEX('Price List'!C:C,MATCH(A5,'Price List'!A:A,0))</f>
        <v>179.97</v>
      </c>
      <c r="E5" s="38">
        <v>0</v>
      </c>
    </row>
    <row r="6" spans="1:5" hidden="1" x14ac:dyDescent="0.25">
      <c r="A6" s="55" t="s">
        <v>482</v>
      </c>
      <c r="B6" s="103">
        <v>816332013447</v>
      </c>
      <c r="C6" s="40">
        <f>IFERROR(INDEX(EOF!I$28:I$282,MATCH(A6,EOF!A$28:A$282,0)),"-")*INDEX('Price List'!C:C,MATCH(A6,'Price List'!A:A,0))</f>
        <v>0</v>
      </c>
      <c r="D6" s="41">
        <f>IFERROR(INDEX(EOF!E$28:E$282,MATCH(A6,EOF!A$28:A$282,0)),"-")/INDEX('Price List'!C:C,MATCH(A6,'Price List'!A:A,0))</f>
        <v>137.97</v>
      </c>
      <c r="E6" s="38">
        <v>0</v>
      </c>
    </row>
    <row r="7" spans="1:5" hidden="1" x14ac:dyDescent="0.25">
      <c r="A7" s="60" t="s">
        <v>278</v>
      </c>
      <c r="B7" s="103" t="s">
        <v>285</v>
      </c>
      <c r="C7" s="40">
        <f>IFERROR(INDEX(EOF!I$28:I$282,MATCH(A7,EOF!A$28:A$282,0)),"-")*INDEX('Price List'!C:C,MATCH(A7,'Price List'!A:A,0))</f>
        <v>0</v>
      </c>
      <c r="D7" s="41">
        <f>IFERROR(INDEX(EOF!E$28:E$282,MATCH(A7,EOF!A$28:A$282,0)),"-")/INDEX('Price List'!C:C,MATCH(A7,'Price List'!A:A,0))</f>
        <v>137.97</v>
      </c>
      <c r="E7" s="38">
        <v>0</v>
      </c>
    </row>
    <row r="8" spans="1:5" hidden="1" x14ac:dyDescent="0.25">
      <c r="A8" s="60" t="s">
        <v>346</v>
      </c>
      <c r="B8" s="103" t="s">
        <v>348</v>
      </c>
      <c r="C8" s="40">
        <f>IFERROR(INDEX(EOF!I$28:I$282,MATCH(A8,EOF!A$28:A$282,0)),"-")*INDEX('Price List'!C:C,MATCH(A8,'Price List'!A:A,0))</f>
        <v>0</v>
      </c>
      <c r="D8" s="41">
        <f>IFERROR(INDEX(EOF!E$28:E$282,MATCH(A8,EOF!A$28:A$282,0)),"-")/INDEX('Price List'!C:C,MATCH(A8,'Price List'!A:A,0))</f>
        <v>137.97</v>
      </c>
      <c r="E8" s="38">
        <v>0</v>
      </c>
    </row>
    <row r="9" spans="1:5" hidden="1" x14ac:dyDescent="0.25">
      <c r="A9" s="55" t="s">
        <v>676</v>
      </c>
      <c r="B9" s="103">
        <v>816332013430</v>
      </c>
      <c r="C9" s="40">
        <f>IFERROR(INDEX(EOF!I$28:I$282,MATCH(A9,EOF!A$28:A$282,0)),"-")*INDEX('Price List'!C:C,MATCH(A9,'Price List'!A:A,0))</f>
        <v>0</v>
      </c>
      <c r="D9" s="41">
        <f>IFERROR(INDEX(EOF!E$28:E$282,MATCH(A9,EOF!A$28:A$282,0)),"-")/INDEX('Price List'!C:C,MATCH(A9,'Price List'!A:A,0))</f>
        <v>137.97</v>
      </c>
      <c r="E9" s="38">
        <v>0</v>
      </c>
    </row>
    <row r="10" spans="1:5" hidden="1" x14ac:dyDescent="0.25">
      <c r="A10" s="55" t="s">
        <v>280</v>
      </c>
      <c r="B10" s="103" t="s">
        <v>286</v>
      </c>
      <c r="C10" s="40">
        <f>IFERROR(INDEX(EOF!I$28:I$282,MATCH(A10,EOF!A$28:A$282,0)),"-")*INDEX('Price List'!C:C,MATCH(A10,'Price List'!A:A,0))</f>
        <v>0</v>
      </c>
      <c r="D10" s="41">
        <f>IFERROR(INDEX(EOF!E$28:E$282,MATCH(A10,EOF!A$28:A$282,0)),"-")/INDEX('Price List'!C:C,MATCH(A10,'Price List'!A:A,0))</f>
        <v>137.97</v>
      </c>
      <c r="E10" s="38">
        <v>0</v>
      </c>
    </row>
    <row r="11" spans="1:5" hidden="1" x14ac:dyDescent="0.25">
      <c r="A11" s="63" t="s">
        <v>349</v>
      </c>
      <c r="B11" s="103" t="s">
        <v>351</v>
      </c>
      <c r="C11" s="40">
        <f>IFERROR(INDEX(EOF!I$28:I$282,MATCH(A11,EOF!A$28:A$282,0)),"-")*INDEX('Price List'!C:C,MATCH(A11,'Price List'!A:A,0))</f>
        <v>0</v>
      </c>
      <c r="D11" s="41">
        <f>IFERROR(INDEX(EOF!E$28:E$282,MATCH(A11,EOF!A$28:A$282,0)),"-")/INDEX('Price List'!C:C,MATCH(A11,'Price List'!A:A,0))</f>
        <v>137.97</v>
      </c>
      <c r="E11" s="38">
        <v>0</v>
      </c>
    </row>
    <row r="12" spans="1:5" hidden="1" x14ac:dyDescent="0.25">
      <c r="A12" s="64" t="s">
        <v>352</v>
      </c>
      <c r="B12" s="103">
        <v>816332012129</v>
      </c>
      <c r="C12" s="40">
        <f>IFERROR(INDEX(EOF!I$28:I$282,MATCH(A12,EOF!A$28:A$282,0)),"-")*INDEX('Price List'!C:C,MATCH(A12,'Price List'!A:A,0))</f>
        <v>0</v>
      </c>
      <c r="D12" s="41">
        <f>IFERROR(INDEX(EOF!E$28:E$282,MATCH(A12,EOF!A$28:A$282,0)),"-")/INDEX('Price List'!C:C,MATCH(A12,'Price List'!A:A,0))</f>
        <v>107.97</v>
      </c>
      <c r="E12" s="38">
        <v>0</v>
      </c>
    </row>
    <row r="13" spans="1:5" hidden="1" x14ac:dyDescent="0.25">
      <c r="A13" s="55" t="s">
        <v>245</v>
      </c>
      <c r="B13" s="103" t="s">
        <v>248</v>
      </c>
      <c r="C13" s="40">
        <f>IFERROR(INDEX(EOF!I$28:I$282,MATCH(A13,EOF!A$28:A$282,0)),"-")*INDEX('Price List'!C:C,MATCH(A13,'Price List'!A:A,0))</f>
        <v>0</v>
      </c>
      <c r="D13" s="41">
        <f>IFERROR(INDEX(EOF!E$28:E$282,MATCH(A13,EOF!A$28:A$282,0)),"-")/INDEX('Price List'!C:C,MATCH(A13,'Price List'!A:A,0))</f>
        <v>179.97</v>
      </c>
      <c r="E13" s="38">
        <v>0</v>
      </c>
    </row>
    <row r="14" spans="1:5" hidden="1" x14ac:dyDescent="0.25">
      <c r="A14" s="51" t="s">
        <v>355</v>
      </c>
      <c r="B14" s="103" t="s">
        <v>357</v>
      </c>
      <c r="C14" s="40">
        <f>IFERROR(INDEX(EOF!I$28:I$282,MATCH(A14,EOF!A$28:A$282,0)),"-")*INDEX('Price List'!C:C,MATCH(A14,'Price List'!A:A,0))</f>
        <v>0</v>
      </c>
      <c r="D14" s="41">
        <f>IFERROR(INDEX(EOF!E$28:E$282,MATCH(A14,EOF!A$28:A$282,0)),"-")/INDEX('Price List'!C:C,MATCH(A14,'Price List'!A:A,0))</f>
        <v>179.97</v>
      </c>
      <c r="E14" s="38">
        <v>0</v>
      </c>
    </row>
    <row r="15" spans="1:5" hidden="1" x14ac:dyDescent="0.25">
      <c r="A15" s="64" t="s">
        <v>246</v>
      </c>
      <c r="B15" s="103" t="s">
        <v>249</v>
      </c>
      <c r="C15" s="40">
        <f>IFERROR(INDEX(EOF!I$28:I$282,MATCH(A15,EOF!A$28:A$282,0)),"-")*INDEX('Price List'!C:C,MATCH(A15,'Price List'!A:A,0))</f>
        <v>0</v>
      </c>
      <c r="D15" s="41">
        <f>IFERROR(INDEX(EOF!E$28:E$282,MATCH(A15,EOF!A$28:A$282,0)),"-")/INDEX('Price List'!C:C,MATCH(A15,'Price List'!A:A,0))</f>
        <v>239.97</v>
      </c>
      <c r="E15" s="38">
        <v>0</v>
      </c>
    </row>
    <row r="16" spans="1:5" hidden="1" x14ac:dyDescent="0.25">
      <c r="A16" s="65" t="s">
        <v>484</v>
      </c>
      <c r="B16" s="103">
        <v>816332013454</v>
      </c>
      <c r="C16" s="40">
        <f>IFERROR(INDEX(EOF!I$28:I$282,MATCH(A16,EOF!A$28:A$282,0)),"-")*INDEX('Price List'!C:C,MATCH(A16,'Price List'!A:A,0))</f>
        <v>0</v>
      </c>
      <c r="D16" s="41">
        <f>IFERROR(INDEX(EOF!E$28:E$282,MATCH(A16,EOF!A$28:A$282,0)),"-")/INDEX('Price List'!C:C,MATCH(A16,'Price List'!A:A,0))</f>
        <v>239.97</v>
      </c>
      <c r="E16" s="38">
        <v>0</v>
      </c>
    </row>
    <row r="17" spans="1:5" hidden="1" x14ac:dyDescent="0.25">
      <c r="A17" s="64" t="s">
        <v>358</v>
      </c>
      <c r="B17" s="103" t="s">
        <v>360</v>
      </c>
      <c r="C17" s="40">
        <f>IFERROR(INDEX(EOF!I$28:I$282,MATCH(A17,EOF!A$28:A$282,0)),"-")*INDEX('Price List'!C:C,MATCH(A17,'Price List'!A:A,0))</f>
        <v>0</v>
      </c>
      <c r="D17" s="41">
        <f>IFERROR(INDEX(EOF!E$28:E$282,MATCH(A17,EOF!A$28:A$282,0)),"-")/INDEX('Price List'!C:C,MATCH(A17,'Price List'!A:A,0))</f>
        <v>119.97</v>
      </c>
      <c r="E17" s="38">
        <v>0</v>
      </c>
    </row>
    <row r="18" spans="1:5" hidden="1" x14ac:dyDescent="0.25">
      <c r="A18" s="64" t="s">
        <v>361</v>
      </c>
      <c r="B18" s="103" t="s">
        <v>363</v>
      </c>
      <c r="C18" s="40">
        <f>IFERROR(INDEX(EOF!I$28:I$282,MATCH(A18,EOF!A$28:A$282,0)),"-")*INDEX('Price List'!C:C,MATCH(A18,'Price List'!A:A,0))</f>
        <v>0</v>
      </c>
      <c r="D18" s="41">
        <f>IFERROR(INDEX(EOF!E$28:E$282,MATCH(A18,EOF!A$28:A$282,0)),"-")/INDEX('Price List'!C:C,MATCH(A18,'Price List'!A:A,0))</f>
        <v>119.97</v>
      </c>
      <c r="E18" s="38">
        <v>0</v>
      </c>
    </row>
    <row r="19" spans="1:5" hidden="1" x14ac:dyDescent="0.25">
      <c r="A19" s="64" t="s">
        <v>282</v>
      </c>
      <c r="B19" s="103" t="s">
        <v>287</v>
      </c>
      <c r="C19" s="40">
        <f>IFERROR(INDEX(EOF!I$28:I$282,MATCH(A19,EOF!A$28:A$282,0)),"-")*INDEX('Price List'!C:C,MATCH(A19,'Price List'!A:A,0))</f>
        <v>0</v>
      </c>
      <c r="D19" s="41">
        <f>IFERROR(INDEX(EOF!E$28:E$282,MATCH(A19,EOF!A$28:A$282,0)),"-")/INDEX('Price List'!C:C,MATCH(A19,'Price List'!A:A,0))</f>
        <v>149.97</v>
      </c>
      <c r="E19" s="38">
        <v>0</v>
      </c>
    </row>
    <row r="20" spans="1:5" hidden="1" x14ac:dyDescent="0.25">
      <c r="A20" s="64" t="s">
        <v>364</v>
      </c>
      <c r="B20" s="103" t="s">
        <v>366</v>
      </c>
      <c r="C20" s="40">
        <f>IFERROR(INDEX(EOF!I$28:I$282,MATCH(A20,EOF!A$28:A$282,0)),"-")*INDEX('Price List'!C:C,MATCH(A20,'Price List'!A:A,0))</f>
        <v>0</v>
      </c>
      <c r="D20" s="41">
        <f>IFERROR(INDEX(EOF!E$28:E$282,MATCH(A20,EOF!A$28:A$282,0)),"-")/INDEX('Price List'!C:C,MATCH(A20,'Price List'!A:A,0))</f>
        <v>119.97</v>
      </c>
      <c r="E20" s="38">
        <v>0</v>
      </c>
    </row>
    <row r="21" spans="1:5" hidden="1" x14ac:dyDescent="0.25">
      <c r="A21" s="64" t="s">
        <v>486</v>
      </c>
      <c r="B21" s="103">
        <v>816332012785</v>
      </c>
      <c r="C21" s="40">
        <f>IFERROR(INDEX(EOF!I$28:I$282,MATCH(A21,EOF!A$28:A$282,0)),"-")*INDEX('Price List'!C:C,MATCH(A21,'Price List'!A:A,0))</f>
        <v>0</v>
      </c>
      <c r="D21" s="41">
        <f>IFERROR(INDEX(EOF!E$28:E$282,MATCH(A21,EOF!A$28:A$282,0)),"-")/INDEX('Price List'!C:C,MATCH(A21,'Price List'!A:A,0))</f>
        <v>59.97</v>
      </c>
      <c r="E21" s="38">
        <v>0</v>
      </c>
    </row>
    <row r="22" spans="1:5" hidden="1" x14ac:dyDescent="0.25">
      <c r="A22" s="64" t="s">
        <v>488</v>
      </c>
      <c r="B22" s="103">
        <v>816332013706</v>
      </c>
      <c r="C22" s="40">
        <f>IFERROR(INDEX(EOF!I$28:I$282,MATCH(A22,EOF!A$28:A$282,0)),"-")*INDEX('Price List'!C:C,MATCH(A22,'Price List'!A:A,0))</f>
        <v>0</v>
      </c>
      <c r="D22" s="41">
        <f>IFERROR(INDEX(EOF!E$28:E$282,MATCH(A22,EOF!A$28:A$282,0)),"-")/INDEX('Price List'!C:C,MATCH(A22,'Price List'!A:A,0))</f>
        <v>59.97</v>
      </c>
      <c r="E22" s="38">
        <v>0</v>
      </c>
    </row>
    <row r="23" spans="1:5" hidden="1" x14ac:dyDescent="0.25">
      <c r="A23" s="64" t="s">
        <v>490</v>
      </c>
      <c r="B23" s="103">
        <v>816332012808</v>
      </c>
      <c r="C23" s="40">
        <f>IFERROR(INDEX(EOF!I$28:I$282,MATCH(A23,EOF!A$28:A$282,0)),"-")*INDEX('Price List'!C:C,MATCH(A23,'Price List'!A:A,0))</f>
        <v>0</v>
      </c>
      <c r="D23" s="41">
        <f>IFERROR(INDEX(EOF!E$28:E$282,MATCH(A23,EOF!A$28:A$282,0)),"-")/INDEX('Price List'!C:C,MATCH(A23,'Price List'!A:A,0))</f>
        <v>29.97</v>
      </c>
      <c r="E23" s="38">
        <v>0</v>
      </c>
    </row>
    <row r="24" spans="1:5" hidden="1" x14ac:dyDescent="0.25">
      <c r="A24" s="64" t="s">
        <v>492</v>
      </c>
      <c r="B24" s="103">
        <v>816332012778</v>
      </c>
      <c r="C24" s="40">
        <f>IFERROR(INDEX(EOF!I$28:I$282,MATCH(A24,EOF!A$28:A$282,0)),"-")*INDEX('Price List'!C:C,MATCH(A24,'Price List'!A:A,0))</f>
        <v>0</v>
      </c>
      <c r="D24" s="41">
        <f>IFERROR(INDEX(EOF!E$28:E$282,MATCH(A24,EOF!A$28:A$282,0)),"-")/INDEX('Price List'!C:C,MATCH(A24,'Price List'!A:A,0))</f>
        <v>29.97</v>
      </c>
      <c r="E24" s="38">
        <v>0</v>
      </c>
    </row>
    <row r="25" spans="1:5" hidden="1" x14ac:dyDescent="0.25">
      <c r="A25" s="64" t="s">
        <v>322</v>
      </c>
      <c r="B25" s="103" t="s">
        <v>324</v>
      </c>
      <c r="C25" s="40">
        <f>IFERROR(INDEX(EOF!I$28:I$282,MATCH(A25,EOF!A$28:A$282,0)),"-")*INDEX('Price List'!C:C,MATCH(A25,'Price List'!A:A,0))</f>
        <v>0</v>
      </c>
      <c r="D25" s="41">
        <f>IFERROR(INDEX(EOF!E$28:E$282,MATCH(A25,EOF!A$28:A$282,0)),"-")/INDEX('Price List'!C:C,MATCH(A25,'Price List'!A:A,0))</f>
        <v>11.97</v>
      </c>
      <c r="E25" s="38">
        <v>0</v>
      </c>
    </row>
    <row r="26" spans="1:5" hidden="1" x14ac:dyDescent="0.25">
      <c r="A26" s="64" t="s">
        <v>320</v>
      </c>
      <c r="B26" s="103">
        <v>816332011115</v>
      </c>
      <c r="C26" s="40">
        <f>IFERROR(INDEX(EOF!I$28:I$282,MATCH(A26,EOF!A$28:A$282,0)),"-")*INDEX('Price List'!C:C,MATCH(A26,'Price List'!A:A,0))</f>
        <v>0</v>
      </c>
      <c r="D26" s="41">
        <f>IFERROR(INDEX(EOF!E$28:E$282,MATCH(A26,EOF!A$28:A$282,0)),"-")/INDEX('Price List'!C:C,MATCH(A26,'Price List'!A:A,0))</f>
        <v>11.97</v>
      </c>
      <c r="E26" s="38">
        <v>0</v>
      </c>
    </row>
    <row r="27" spans="1:5" hidden="1" x14ac:dyDescent="0.25">
      <c r="A27" s="64" t="s">
        <v>494</v>
      </c>
      <c r="B27" s="103" t="s">
        <v>415</v>
      </c>
      <c r="C27" s="40">
        <f>IFERROR(INDEX(EOF!I$28:I$282,MATCH(A27,EOF!A$28:A$282,0)),"-")*INDEX('Price List'!C:C,MATCH(A27,'Price List'!A:A,0))</f>
        <v>0</v>
      </c>
      <c r="D27" s="41">
        <f>IFERROR(INDEX(EOF!E$28:E$282,MATCH(A27,EOF!A$28:A$282,0)),"-")/INDEX('Price List'!C:C,MATCH(A27,'Price List'!A:A,0))</f>
        <v>11.97</v>
      </c>
      <c r="E27" s="38">
        <v>0</v>
      </c>
    </row>
    <row r="28" spans="1:5" hidden="1" x14ac:dyDescent="0.25">
      <c r="A28" s="55" t="s">
        <v>496</v>
      </c>
      <c r="B28" s="103">
        <v>816332013461</v>
      </c>
      <c r="C28" s="40">
        <f>IFERROR(INDEX(EOF!I$28:I$282,MATCH(A28,EOF!A$28:A$282,0)),"-")*INDEX('Price List'!C:C,MATCH(A28,'Price List'!A:A,0))</f>
        <v>0</v>
      </c>
      <c r="D28" s="41">
        <f>IFERROR(INDEX(EOF!E$28:E$282,MATCH(A28,EOF!A$28:A$282,0)),"-")/INDEX('Price List'!C:C,MATCH(A28,'Price List'!A:A,0))</f>
        <v>11.97</v>
      </c>
      <c r="E28" s="38">
        <v>0</v>
      </c>
    </row>
    <row r="29" spans="1:5" hidden="1" x14ac:dyDescent="0.25">
      <c r="A29" s="64" t="s">
        <v>498</v>
      </c>
      <c r="B29" s="103">
        <v>816332012945</v>
      </c>
      <c r="C29" s="40">
        <f>IFERROR(INDEX(EOF!I$28:I$282,MATCH(A29,EOF!A$28:A$282,0)),"-")*INDEX('Price List'!C:C,MATCH(A29,'Price List'!A:A,0))</f>
        <v>0</v>
      </c>
      <c r="D29" s="41">
        <f>IFERROR(INDEX(EOF!E$28:E$282,MATCH(A29,EOF!A$28:A$282,0)),"-")/INDEX('Price List'!C:C,MATCH(A29,'Price List'!A:A,0))</f>
        <v>119.97</v>
      </c>
      <c r="E29" s="38">
        <v>0</v>
      </c>
    </row>
    <row r="30" spans="1:5" hidden="1" x14ac:dyDescent="0.25">
      <c r="A30" s="64" t="s">
        <v>500</v>
      </c>
      <c r="B30" s="103">
        <v>816332012952</v>
      </c>
      <c r="C30" s="40">
        <f>IFERROR(INDEX(EOF!I$28:I$282,MATCH(A30,EOF!A$28:A$282,0)),"-")*INDEX('Price List'!C:C,MATCH(A30,'Price List'!A:A,0))</f>
        <v>0</v>
      </c>
      <c r="D30" s="41">
        <f>IFERROR(INDEX(EOF!E$28:E$282,MATCH(A30,EOF!A$28:A$282,0)),"-")/INDEX('Price List'!C:C,MATCH(A30,'Price List'!A:A,0))</f>
        <v>119.97</v>
      </c>
      <c r="E30" s="38">
        <v>0</v>
      </c>
    </row>
    <row r="31" spans="1:5" hidden="1" x14ac:dyDescent="0.25">
      <c r="A31" s="64" t="s">
        <v>502</v>
      </c>
      <c r="B31" s="103">
        <v>816332013010</v>
      </c>
      <c r="C31" s="40">
        <f>IFERROR(INDEX(EOF!I$28:I$282,MATCH(A31,EOF!A$28:A$282,0)),"-")*INDEX('Price List'!C:C,MATCH(A31,'Price List'!A:A,0))</f>
        <v>0</v>
      </c>
      <c r="D31" s="41">
        <f>IFERROR(INDEX(EOF!E$28:E$282,MATCH(A31,EOF!A$28:A$282,0)),"-")/INDEX('Price List'!C:C,MATCH(A31,'Price List'!A:A,0))</f>
        <v>59.97</v>
      </c>
      <c r="E31" s="38">
        <v>0</v>
      </c>
    </row>
    <row r="32" spans="1:5" hidden="1" x14ac:dyDescent="0.25">
      <c r="A32" s="64" t="s">
        <v>49</v>
      </c>
      <c r="B32" s="103" t="s">
        <v>178</v>
      </c>
      <c r="C32" s="40">
        <f>IFERROR(INDEX(EOF!I$28:I$282,MATCH(A32,EOF!A$28:A$282,0)),"-")*INDEX('Price List'!C:C,MATCH(A32,'Price List'!A:A,0))</f>
        <v>0</v>
      </c>
      <c r="D32" s="41">
        <f>IFERROR(INDEX(EOF!E$28:E$282,MATCH(A32,EOF!A$28:A$282,0)),"-")/INDEX('Price List'!C:C,MATCH(A32,'Price List'!A:A,0))</f>
        <v>137.97</v>
      </c>
      <c r="E32" s="38">
        <v>0</v>
      </c>
    </row>
    <row r="33" spans="1:5" hidden="1" x14ac:dyDescent="0.25">
      <c r="A33" s="64" t="s">
        <v>51</v>
      </c>
      <c r="B33" s="103" t="s">
        <v>179</v>
      </c>
      <c r="C33" s="40">
        <f>IFERROR(INDEX(EOF!I$28:I$282,MATCH(A33,EOF!A$28:A$282,0)),"-")*INDEX('Price List'!C:C,MATCH(A33,'Price List'!A:A,0))</f>
        <v>0</v>
      </c>
      <c r="D33" s="41">
        <f>IFERROR(INDEX(EOF!E$28:E$282,MATCH(A33,EOF!A$28:A$282,0)),"-")/INDEX('Price List'!C:C,MATCH(A33,'Price List'!A:A,0))</f>
        <v>113.97</v>
      </c>
      <c r="E33" s="38">
        <v>0</v>
      </c>
    </row>
    <row r="34" spans="1:5" hidden="1" x14ac:dyDescent="0.25">
      <c r="A34" s="64" t="s">
        <v>56</v>
      </c>
      <c r="B34" s="103" t="s">
        <v>180</v>
      </c>
      <c r="C34" s="40">
        <f>IFERROR(INDEX(EOF!I$28:I$282,MATCH(A34,EOF!A$28:A$282,0)),"-")*INDEX('Price List'!C:C,MATCH(A34,'Price List'!A:A,0))</f>
        <v>0</v>
      </c>
      <c r="D34" s="41">
        <f>IFERROR(INDEX(EOF!E$28:E$282,MATCH(A34,EOF!A$28:A$282,0)),"-")/INDEX('Price List'!C:C,MATCH(A34,'Price List'!A:A,0))</f>
        <v>89.97</v>
      </c>
      <c r="E34" s="38">
        <v>0</v>
      </c>
    </row>
    <row r="35" spans="1:5" hidden="1" x14ac:dyDescent="0.25">
      <c r="A35" s="66" t="s">
        <v>53</v>
      </c>
      <c r="B35" s="103" t="s">
        <v>181</v>
      </c>
      <c r="C35" s="40">
        <f>IFERROR(INDEX(EOF!I$28:I$282,MATCH(A35,EOF!A$28:A$282,0)),"-")*INDEX('Price List'!C:C,MATCH(A35,'Price List'!A:A,0))</f>
        <v>0</v>
      </c>
      <c r="D35" s="41">
        <f>IFERROR(INDEX(EOF!E$28:E$282,MATCH(A35,EOF!A$28:A$282,0)),"-")/INDEX('Price List'!C:C,MATCH(A35,'Price List'!A:A,0))</f>
        <v>77.97</v>
      </c>
      <c r="E35" s="38">
        <v>0</v>
      </c>
    </row>
    <row r="36" spans="1:5" hidden="1" x14ac:dyDescent="0.25">
      <c r="A36" s="64" t="s">
        <v>57</v>
      </c>
      <c r="B36" s="103" t="s">
        <v>182</v>
      </c>
      <c r="C36" s="40">
        <f>IFERROR(INDEX(EOF!I$28:I$282,MATCH(A36,EOF!A$28:A$282,0)),"-")*INDEX('Price List'!C:C,MATCH(A36,'Price List'!A:A,0))</f>
        <v>0</v>
      </c>
      <c r="D36" s="41">
        <f>IFERROR(INDEX(EOF!E$28:E$282,MATCH(A36,EOF!A$28:A$282,0)),"-")/INDEX('Price List'!C:C,MATCH(A36,'Price List'!A:A,0))</f>
        <v>53.97</v>
      </c>
      <c r="E36" s="38">
        <v>0</v>
      </c>
    </row>
    <row r="37" spans="1:5" hidden="1" x14ac:dyDescent="0.25">
      <c r="A37" s="64" t="s">
        <v>115</v>
      </c>
      <c r="B37" s="103" t="s">
        <v>177</v>
      </c>
      <c r="C37" s="40">
        <f>IFERROR(INDEX(EOF!I$28:I$282,MATCH(A37,EOF!A$28:A$282,0)),"-")*INDEX('Price List'!C:C,MATCH(A37,'Price List'!A:A,0))</f>
        <v>0</v>
      </c>
      <c r="D37" s="41">
        <f>IFERROR(INDEX(EOF!E$28:E$282,MATCH(A37,EOF!A$28:A$282,0)),"-")/INDEX('Price List'!C:C,MATCH(A37,'Price List'!A:A,0))</f>
        <v>113.97</v>
      </c>
      <c r="E37" s="38">
        <v>0</v>
      </c>
    </row>
    <row r="38" spans="1:5" hidden="1" x14ac:dyDescent="0.25">
      <c r="A38" s="64" t="s">
        <v>288</v>
      </c>
      <c r="B38" s="103" t="s">
        <v>292</v>
      </c>
      <c r="C38" s="40">
        <f>IFERROR(INDEX(EOF!I$28:I$282,MATCH(A38,EOF!A$28:A$282,0)),"-")*INDEX('Price List'!C:C,MATCH(A38,'Price List'!A:A,0))</f>
        <v>0</v>
      </c>
      <c r="D38" s="41">
        <f>IFERROR(INDEX(EOF!E$28:E$282,MATCH(A38,EOF!A$28:A$282,0)),"-")/INDEX('Price List'!C:C,MATCH(A38,'Price List'!A:A,0))</f>
        <v>137.97</v>
      </c>
      <c r="E38" s="38">
        <v>0</v>
      </c>
    </row>
    <row r="39" spans="1:5" hidden="1" x14ac:dyDescent="0.25">
      <c r="A39" s="64" t="s">
        <v>504</v>
      </c>
      <c r="B39" s="103">
        <v>816332012938</v>
      </c>
      <c r="C39" s="40">
        <f>IFERROR(INDEX(EOF!I$28:I$282,MATCH(A39,EOF!A$28:A$282,0)),"-")*INDEX('Price List'!C:C,MATCH(A39,'Price List'!A:A,0))</f>
        <v>0</v>
      </c>
      <c r="D39" s="41">
        <f>IFERROR(INDEX(EOF!E$28:E$282,MATCH(A39,EOF!A$28:A$282,0)),"-")/INDEX('Price List'!C:C,MATCH(A39,'Price List'!A:A,0))</f>
        <v>89.97</v>
      </c>
      <c r="E39" s="38">
        <v>0</v>
      </c>
    </row>
    <row r="40" spans="1:5" hidden="1" x14ac:dyDescent="0.25">
      <c r="A40" s="64" t="s">
        <v>117</v>
      </c>
      <c r="B40" s="103" t="s">
        <v>183</v>
      </c>
      <c r="C40" s="40">
        <f>IFERROR(INDEX(EOF!I$28:I$282,MATCH(A40,EOF!A$28:A$282,0)),"-")*INDEX('Price List'!C:C,MATCH(A40,'Price List'!A:A,0))</f>
        <v>0</v>
      </c>
      <c r="D40" s="41">
        <f>IFERROR(INDEX(EOF!E$28:E$282,MATCH(A40,EOF!A$28:A$282,0)),"-")/INDEX('Price List'!C:C,MATCH(A40,'Price List'!A:A,0))</f>
        <v>59.97</v>
      </c>
      <c r="E40" s="38">
        <v>0</v>
      </c>
    </row>
    <row r="41" spans="1:5" hidden="1" x14ac:dyDescent="0.25">
      <c r="A41" s="64" t="s">
        <v>60</v>
      </c>
      <c r="B41" s="103" t="s">
        <v>184</v>
      </c>
      <c r="C41" s="40">
        <f>IFERROR(INDEX(EOF!I$28:I$282,MATCH(A41,EOF!A$28:A$282,0)),"-")*INDEX('Price List'!C:C,MATCH(A41,'Price List'!A:A,0))</f>
        <v>0</v>
      </c>
      <c r="D41" s="41">
        <f>IFERROR(INDEX(EOF!E$28:E$282,MATCH(A41,EOF!A$28:A$282,0)),"-")/INDEX('Price List'!C:C,MATCH(A41,'Price List'!A:A,0))</f>
        <v>59.97</v>
      </c>
      <c r="E41" s="38">
        <v>0</v>
      </c>
    </row>
    <row r="42" spans="1:5" hidden="1" x14ac:dyDescent="0.25">
      <c r="A42" s="64" t="s">
        <v>367</v>
      </c>
      <c r="B42" s="103">
        <v>816332012082</v>
      </c>
      <c r="C42" s="40">
        <f>IFERROR(INDEX(EOF!I$28:I$282,MATCH(A42,EOF!A$28:A$282,0)),"-")*INDEX('Price List'!C:C,MATCH(A42,'Price List'!A:A,0))</f>
        <v>0</v>
      </c>
      <c r="D42" s="41">
        <f>IFERROR(INDEX(EOF!E$28:E$282,MATCH(A42,EOF!A$28:A$282,0)),"-")/INDEX('Price List'!C:C,MATCH(A42,'Price List'!A:A,0))</f>
        <v>59.97</v>
      </c>
      <c r="E42" s="38">
        <v>0</v>
      </c>
    </row>
    <row r="43" spans="1:5" hidden="1" x14ac:dyDescent="0.25">
      <c r="A43" s="51" t="s">
        <v>290</v>
      </c>
      <c r="B43" s="103" t="s">
        <v>293</v>
      </c>
      <c r="C43" s="40">
        <f>IFERROR(INDEX(EOF!I$28:I$282,MATCH(A43,EOF!A$28:A$282,0)),"-")*INDEX('Price List'!C:C,MATCH(A43,'Price List'!A:A,0))</f>
        <v>0</v>
      </c>
      <c r="D43" s="41">
        <f>IFERROR(INDEX(EOF!E$28:E$282,MATCH(A43,EOF!A$28:A$282,0)),"-")/INDEX('Price List'!C:C,MATCH(A43,'Price List'!A:A,0))</f>
        <v>77.97</v>
      </c>
      <c r="E43" s="38">
        <v>0</v>
      </c>
    </row>
    <row r="44" spans="1:5" hidden="1" x14ac:dyDescent="0.25">
      <c r="A44" s="51" t="s">
        <v>66</v>
      </c>
      <c r="B44" s="103" t="s">
        <v>187</v>
      </c>
      <c r="C44" s="40">
        <f>IFERROR(INDEX(EOF!I$28:I$282,MATCH(A44,EOF!A$28:A$282,0)),"-")*INDEX('Price List'!C:C,MATCH(A44,'Price List'!A:A,0))</f>
        <v>0</v>
      </c>
      <c r="D44" s="41">
        <f>IFERROR(INDEX(EOF!E$28:E$282,MATCH(A44,EOF!A$28:A$282,0)),"-")/INDEX('Price List'!C:C,MATCH(A44,'Price List'!A:A,0))</f>
        <v>59.97</v>
      </c>
      <c r="E44" s="38">
        <v>0</v>
      </c>
    </row>
    <row r="45" spans="1:5" hidden="1" x14ac:dyDescent="0.25">
      <c r="A45" s="51" t="s">
        <v>61</v>
      </c>
      <c r="B45" s="103" t="s">
        <v>185</v>
      </c>
      <c r="C45" s="40">
        <f>IFERROR(INDEX(EOF!I$28:I$282,MATCH(A45,EOF!A$28:A$282,0)),"-")*INDEX('Price List'!C:C,MATCH(A45,'Price List'!A:A,0))</f>
        <v>0</v>
      </c>
      <c r="D45" s="41">
        <f>IFERROR(INDEX(EOF!E$28:E$282,MATCH(A45,EOF!A$28:A$282,0)),"-")/INDEX('Price List'!C:C,MATCH(A45,'Price List'!A:A,0))</f>
        <v>53.97</v>
      </c>
      <c r="E45" s="38">
        <v>0</v>
      </c>
    </row>
    <row r="46" spans="1:5" hidden="1" x14ac:dyDescent="0.25">
      <c r="A46" s="51" t="s">
        <v>119</v>
      </c>
      <c r="B46" s="103" t="s">
        <v>186</v>
      </c>
      <c r="C46" s="40">
        <f>IFERROR(INDEX(EOF!I$28:I$282,MATCH(A46,EOF!A$28:A$282,0)),"-")*INDEX('Price List'!C:C,MATCH(A46,'Price List'!A:A,0))</f>
        <v>0</v>
      </c>
      <c r="D46" s="41">
        <f>IFERROR(INDEX(EOF!E$28:E$282,MATCH(A46,EOF!A$28:A$282,0)),"-")/INDEX('Price List'!C:C,MATCH(A46,'Price List'!A:A,0))</f>
        <v>53.97</v>
      </c>
      <c r="E46" s="38">
        <v>0</v>
      </c>
    </row>
    <row r="47" spans="1:5" hidden="1" x14ac:dyDescent="0.25">
      <c r="A47" s="51" t="s">
        <v>67</v>
      </c>
      <c r="B47" s="103" t="s">
        <v>188</v>
      </c>
      <c r="C47" s="40">
        <f>IFERROR(INDEX(EOF!I$28:I$282,MATCH(A47,EOF!A$28:A$282,0)),"-")*INDEX('Price List'!C:C,MATCH(A47,'Price List'!A:A,0))</f>
        <v>0</v>
      </c>
      <c r="D47" s="41">
        <f>IFERROR(INDEX(EOF!E$28:E$282,MATCH(A47,EOF!A$28:A$282,0)),"-")/INDEX('Price List'!C:C,MATCH(A47,'Price List'!A:A,0))</f>
        <v>47.97</v>
      </c>
      <c r="E47" s="38">
        <v>0</v>
      </c>
    </row>
    <row r="48" spans="1:5" hidden="1" x14ac:dyDescent="0.25">
      <c r="A48" s="51" t="s">
        <v>506</v>
      </c>
      <c r="B48" s="103" t="s">
        <v>666</v>
      </c>
      <c r="C48" s="40">
        <f>IFERROR(INDEX(EOF!I$28:I$282,MATCH(A48,EOF!A$28:A$282,0)),"-")*INDEX('Price List'!C:C,MATCH(A48,'Price List'!A:A,0))</f>
        <v>0</v>
      </c>
      <c r="D48" s="41">
        <f>IFERROR(INDEX(EOF!E$28:E$282,MATCH(A48,EOF!A$28:A$282,0)),"-")/INDEX('Price List'!C:C,MATCH(A48,'Price List'!A:A,0))</f>
        <v>59.97</v>
      </c>
      <c r="E48" s="38">
        <v>0</v>
      </c>
    </row>
    <row r="49" spans="1:5" hidden="1" x14ac:dyDescent="0.25">
      <c r="A49" s="51" t="s">
        <v>63</v>
      </c>
      <c r="B49" s="103" t="s">
        <v>189</v>
      </c>
      <c r="C49" s="40">
        <f>IFERROR(INDEX(EOF!I$28:I$282,MATCH(A49,EOF!A$28:A$282,0)),"-")*INDEX('Price List'!C:C,MATCH(A49,'Price List'!A:A,0))</f>
        <v>0</v>
      </c>
      <c r="D49" s="41">
        <f>IFERROR(INDEX(EOF!E$28:E$282,MATCH(A49,EOF!A$28:A$282,0)),"-")/INDEX('Price List'!C:C,MATCH(A49,'Price List'!A:A,0))</f>
        <v>41.97</v>
      </c>
      <c r="E49" s="38">
        <v>0</v>
      </c>
    </row>
    <row r="50" spans="1:5" hidden="1" x14ac:dyDescent="0.25">
      <c r="A50" s="51" t="s">
        <v>369</v>
      </c>
      <c r="B50" s="103" t="s">
        <v>371</v>
      </c>
      <c r="C50" s="40">
        <f>IFERROR(INDEX(EOF!I$28:I$282,MATCH(A50,EOF!A$28:A$282,0)),"-")*INDEX('Price List'!C:C,MATCH(A50,'Price List'!A:A,0))</f>
        <v>0</v>
      </c>
      <c r="D50" s="41">
        <f>IFERROR(INDEX(EOF!E$28:E$282,MATCH(A50,EOF!A$28:A$282,0)),"-")/INDEX('Price List'!C:C,MATCH(A50,'Price List'!A:A,0))</f>
        <v>29.97</v>
      </c>
      <c r="E50" s="38">
        <v>0</v>
      </c>
    </row>
    <row r="51" spans="1:5" hidden="1" x14ac:dyDescent="0.25">
      <c r="A51" s="51" t="s">
        <v>372</v>
      </c>
      <c r="B51" s="103" t="s">
        <v>374</v>
      </c>
      <c r="C51" s="40">
        <f>IFERROR(INDEX(EOF!I$28:I$282,MATCH(A51,EOF!A$28:A$282,0)),"-")*INDEX('Price List'!C:C,MATCH(A51,'Price List'!A:A,0))</f>
        <v>0</v>
      </c>
      <c r="D51" s="41">
        <f>IFERROR(INDEX(EOF!E$28:E$282,MATCH(A51,EOF!A$28:A$282,0)),"-")/INDEX('Price List'!C:C,MATCH(A51,'Price List'!A:A,0))</f>
        <v>89.97</v>
      </c>
      <c r="E51" s="38">
        <v>0</v>
      </c>
    </row>
    <row r="52" spans="1:5" hidden="1" x14ac:dyDescent="0.25">
      <c r="A52" s="51" t="s">
        <v>69</v>
      </c>
      <c r="B52" s="103" t="s">
        <v>190</v>
      </c>
      <c r="C52" s="40">
        <f>IFERROR(INDEX(EOF!I$28:I$282,MATCH(A52,EOF!A$28:A$282,0)),"-")*INDEX('Price List'!C:C,MATCH(A52,'Price List'!A:A,0))</f>
        <v>0</v>
      </c>
      <c r="D52" s="41">
        <f>IFERROR(INDEX(EOF!E$28:E$282,MATCH(A52,EOF!A$28:A$282,0)),"-")/INDEX('Price List'!C:C,MATCH(A52,'Price List'!A:A,0))</f>
        <v>29.97</v>
      </c>
      <c r="E52" s="38">
        <v>0</v>
      </c>
    </row>
    <row r="53" spans="1:5" hidden="1" x14ac:dyDescent="0.25">
      <c r="A53" s="51" t="s">
        <v>508</v>
      </c>
      <c r="B53" s="103">
        <v>816332013652</v>
      </c>
      <c r="C53" s="40">
        <f>IFERROR(INDEX(EOF!I$28:I$282,MATCH(A53,EOF!A$28:A$282,0)),"-")*INDEX('Price List'!C:C,MATCH(A53,'Price List'!A:A,0))</f>
        <v>0</v>
      </c>
      <c r="D53" s="41">
        <f>IFERROR(INDEX(EOF!E$28:E$282,MATCH(A53,EOF!A$28:A$282,0)),"-")/INDEX('Price List'!C:C,MATCH(A53,'Price List'!A:A,0))</f>
        <v>29.97</v>
      </c>
      <c r="E53" s="38">
        <v>0</v>
      </c>
    </row>
    <row r="54" spans="1:5" hidden="1" x14ac:dyDescent="0.25">
      <c r="A54" s="51"/>
      <c r="B54" s="103"/>
      <c r="C54" s="40"/>
      <c r="D54" s="41"/>
    </row>
    <row r="55" spans="1:5" hidden="1" x14ac:dyDescent="0.25">
      <c r="A55" s="51" t="s">
        <v>510</v>
      </c>
      <c r="B55" s="103" t="s">
        <v>667</v>
      </c>
      <c r="C55" s="40">
        <f>IFERROR(INDEX(EOF!I$28:I$282,MATCH(A55,EOF!A$28:A$282,0)),"-")*INDEX('Price List'!C:C,MATCH(A55,'Price List'!A:A,0))</f>
        <v>0</v>
      </c>
      <c r="D55" s="41">
        <f>IFERROR(INDEX(EOF!E$28:E$282,MATCH(A55,EOF!A$28:A$282,0)),"-")/INDEX('Price List'!C:C,MATCH(A55,'Price List'!A:A,0))</f>
        <v>113.97</v>
      </c>
      <c r="E55" s="38">
        <v>0</v>
      </c>
    </row>
    <row r="56" spans="1:5" hidden="1" x14ac:dyDescent="0.25">
      <c r="A56" s="51" t="s">
        <v>512</v>
      </c>
      <c r="B56" s="103">
        <v>816332013256</v>
      </c>
      <c r="C56" s="40">
        <f>IFERROR(INDEX(EOF!I$28:I$282,MATCH(A56,EOF!A$28:A$282,0)),"-")*INDEX('Price List'!C:C,MATCH(A56,'Price List'!A:A,0))</f>
        <v>0</v>
      </c>
      <c r="D56" s="41">
        <f>IFERROR(INDEX(EOF!E$28:E$282,MATCH(A56,EOF!A$28:A$282,0)),"-")/INDEX('Price List'!C:C,MATCH(A56,'Price List'!A:A,0))</f>
        <v>95.97</v>
      </c>
      <c r="E56" s="38">
        <v>0</v>
      </c>
    </row>
    <row r="57" spans="1:5" hidden="1" x14ac:dyDescent="0.25">
      <c r="A57" s="51" t="s">
        <v>514</v>
      </c>
      <c r="B57" s="103">
        <v>816332013140</v>
      </c>
      <c r="C57" s="40">
        <f>IFERROR(INDEX(EOF!I$28:I$282,MATCH(A57,EOF!A$28:A$282,0)),"-")*INDEX('Price List'!C:C,MATCH(A57,'Price List'!A:A,0))</f>
        <v>0</v>
      </c>
      <c r="D57" s="41">
        <f>IFERROR(INDEX(EOF!E$28:E$282,MATCH(A57,EOF!A$28:A$282,0)),"-")/INDEX('Price List'!C:C,MATCH(A57,'Price List'!A:A,0))</f>
        <v>59.97</v>
      </c>
      <c r="E57" s="38">
        <v>0</v>
      </c>
    </row>
    <row r="58" spans="1:5" hidden="1" x14ac:dyDescent="0.25">
      <c r="A58" s="51" t="s">
        <v>516</v>
      </c>
      <c r="B58" s="103">
        <v>816332013171</v>
      </c>
      <c r="C58" s="40">
        <f>IFERROR(INDEX(EOF!I$28:I$282,MATCH(A58,EOF!A$28:A$282,0)),"-")*INDEX('Price List'!C:C,MATCH(A58,'Price List'!A:A,0))</f>
        <v>0</v>
      </c>
      <c r="D58" s="41">
        <f>IFERROR(INDEX(EOF!E$28:E$282,MATCH(A58,EOF!A$28:A$282,0)),"-")/INDEX('Price List'!C:C,MATCH(A58,'Price List'!A:A,0))</f>
        <v>119.97</v>
      </c>
      <c r="E58" s="38">
        <v>0</v>
      </c>
    </row>
    <row r="59" spans="1:5" hidden="1" x14ac:dyDescent="0.25">
      <c r="A59" s="51" t="s">
        <v>518</v>
      </c>
      <c r="B59" s="103">
        <v>816332013157</v>
      </c>
      <c r="C59" s="40">
        <f>IFERROR(INDEX(EOF!I$28:I$282,MATCH(A59,EOF!A$28:A$282,0)),"-")*INDEX('Price List'!C:C,MATCH(A59,'Price List'!A:A,0))</f>
        <v>0</v>
      </c>
      <c r="D59" s="41">
        <f>IFERROR(INDEX(EOF!E$28:E$282,MATCH(A59,EOF!A$28:A$282,0)),"-")/INDEX('Price List'!C:C,MATCH(A59,'Price List'!A:A,0))</f>
        <v>113.97</v>
      </c>
      <c r="E59" s="38">
        <v>0</v>
      </c>
    </row>
    <row r="60" spans="1:5" hidden="1" x14ac:dyDescent="0.25">
      <c r="A60" s="51" t="s">
        <v>520</v>
      </c>
      <c r="B60" s="103">
        <v>816332013195</v>
      </c>
      <c r="C60" s="40">
        <f>IFERROR(INDEX(EOF!I$28:I$282,MATCH(A60,EOF!A$28:A$282,0)),"-")*INDEX('Price List'!C:C,MATCH(A60,'Price List'!A:A,0))</f>
        <v>0</v>
      </c>
      <c r="D60" s="41">
        <f>IFERROR(INDEX(EOF!E$28:E$282,MATCH(A60,EOF!A$28:A$282,0)),"-")/INDEX('Price List'!C:C,MATCH(A60,'Price List'!A:A,0))</f>
        <v>113.97</v>
      </c>
      <c r="E60" s="38">
        <v>0</v>
      </c>
    </row>
    <row r="61" spans="1:5" hidden="1" x14ac:dyDescent="0.25">
      <c r="A61" s="51" t="s">
        <v>522</v>
      </c>
      <c r="B61" s="103">
        <v>816332013218</v>
      </c>
      <c r="C61" s="40">
        <f>IFERROR(INDEX(EOF!I$28:I$282,MATCH(A61,EOF!A$28:A$282,0)),"-")*INDEX('Price List'!C:C,MATCH(A61,'Price List'!A:A,0))</f>
        <v>0</v>
      </c>
      <c r="D61" s="41">
        <f>IFERROR(INDEX(EOF!E$28:E$282,MATCH(A61,EOF!A$28:A$282,0)),"-")/INDEX('Price List'!C:C,MATCH(A61,'Price List'!A:A,0))</f>
        <v>29.97</v>
      </c>
      <c r="E61" s="38">
        <v>0</v>
      </c>
    </row>
    <row r="62" spans="1:5" hidden="1" x14ac:dyDescent="0.25">
      <c r="A62" s="51" t="s">
        <v>524</v>
      </c>
      <c r="B62" s="103">
        <v>816332013133</v>
      </c>
      <c r="C62" s="40">
        <f>IFERROR(INDEX(EOF!I$28:I$282,MATCH(A62,EOF!A$28:A$282,0)),"-")*INDEX('Price List'!C:C,MATCH(A62,'Price List'!A:A,0))</f>
        <v>0</v>
      </c>
      <c r="D62" s="41">
        <f>IFERROR(INDEX(EOF!E$28:E$282,MATCH(A62,EOF!A$28:A$282,0)),"-")/INDEX('Price List'!C:C,MATCH(A62,'Price List'!A:A,0))</f>
        <v>71.97</v>
      </c>
      <c r="E62" s="38">
        <v>0</v>
      </c>
    </row>
    <row r="63" spans="1:5" hidden="1" x14ac:dyDescent="0.25">
      <c r="A63" s="51" t="s">
        <v>526</v>
      </c>
      <c r="B63" s="103">
        <v>816332013225</v>
      </c>
      <c r="C63" s="40">
        <f>IFERROR(INDEX(EOF!I$28:I$282,MATCH(A63,EOF!A$28:A$282,0)),"-")*INDEX('Price List'!C:C,MATCH(A63,'Price List'!A:A,0))</f>
        <v>0</v>
      </c>
      <c r="D63" s="41">
        <f>IFERROR(INDEX(EOF!E$28:E$282,MATCH(A63,EOF!A$28:A$282,0)),"-")/INDEX('Price List'!C:C,MATCH(A63,'Price List'!A:A,0))</f>
        <v>59.97</v>
      </c>
      <c r="E63" s="38">
        <v>0</v>
      </c>
    </row>
    <row r="64" spans="1:5" hidden="1" x14ac:dyDescent="0.25">
      <c r="A64" s="51" t="s">
        <v>528</v>
      </c>
      <c r="B64" s="103">
        <v>816332013263</v>
      </c>
      <c r="C64" s="40">
        <f>IFERROR(INDEX(EOF!I$28:I$282,MATCH(A64,EOF!A$28:A$282,0)),"-")*INDEX('Price List'!C:C,MATCH(A64,'Price List'!A:A,0))</f>
        <v>0</v>
      </c>
      <c r="D64" s="41">
        <f>IFERROR(INDEX(EOF!E$28:E$282,MATCH(A64,EOF!A$28:A$282,0)),"-")/INDEX('Price List'!C:C,MATCH(A64,'Price List'!A:A,0))</f>
        <v>83.97</v>
      </c>
      <c r="E64" s="38">
        <v>0</v>
      </c>
    </row>
    <row r="65" spans="1:5" hidden="1" x14ac:dyDescent="0.25">
      <c r="A65" s="51" t="s">
        <v>530</v>
      </c>
      <c r="B65" s="103">
        <v>816332013201</v>
      </c>
      <c r="C65" s="40">
        <f>IFERROR(INDEX(EOF!I$28:I$282,MATCH(A65,EOF!A$28:A$282,0)),"-")*INDEX('Price List'!C:C,MATCH(A65,'Price List'!A:A,0))</f>
        <v>0</v>
      </c>
      <c r="D65" s="41">
        <f>IFERROR(INDEX(EOF!E$28:E$282,MATCH(A65,EOF!A$28:A$282,0)),"-")/INDEX('Price List'!C:C,MATCH(A65,'Price List'!A:A,0))</f>
        <v>11.97</v>
      </c>
      <c r="E65" s="38">
        <v>0</v>
      </c>
    </row>
    <row r="66" spans="1:5" hidden="1" x14ac:dyDescent="0.25">
      <c r="A66" s="51" t="s">
        <v>532</v>
      </c>
      <c r="B66" s="103">
        <v>816332013270</v>
      </c>
      <c r="C66" s="40">
        <f>IFERROR(INDEX(EOF!I$28:I$282,MATCH(A66,EOF!A$28:A$282,0)),"-")*INDEX('Price List'!C:C,MATCH(A66,'Price List'!A:A,0))</f>
        <v>0</v>
      </c>
      <c r="D66" s="41">
        <f>IFERROR(INDEX(EOF!E$28:E$282,MATCH(A66,EOF!A$28:A$282,0)),"-")/INDEX('Price List'!C:C,MATCH(A66,'Price List'!A:A,0))</f>
        <v>7.77</v>
      </c>
      <c r="E66" s="38">
        <v>0</v>
      </c>
    </row>
    <row r="67" spans="1:5" hidden="1" x14ac:dyDescent="0.25">
      <c r="A67" s="51"/>
      <c r="B67" s="103"/>
      <c r="C67" s="40"/>
      <c r="D67" s="41"/>
    </row>
    <row r="68" spans="1:5" hidden="1" x14ac:dyDescent="0.25">
      <c r="A68" s="55" t="s">
        <v>302</v>
      </c>
      <c r="B68" s="103" t="s">
        <v>306</v>
      </c>
      <c r="C68" s="40">
        <f>IFERROR(INDEX(EOF!I$28:I$282,MATCH(A68,EOF!A$28:A$282,0)),"-")*INDEX('Price List'!C:C,MATCH(A68,'Price List'!A:A,0))</f>
        <v>0</v>
      </c>
      <c r="D68" s="41">
        <f>IFERROR(INDEX(EOF!E$28:E$282,MATCH(A68,EOF!A$28:A$282,0)),"-")/INDEX('Price List'!C:C,MATCH(A68,'Price List'!A:A,0))</f>
        <v>167.97</v>
      </c>
      <c r="E68" s="38">
        <v>0</v>
      </c>
    </row>
    <row r="69" spans="1:5" hidden="1" x14ac:dyDescent="0.25">
      <c r="A69" s="55" t="s">
        <v>304</v>
      </c>
      <c r="B69" s="103" t="s">
        <v>307</v>
      </c>
      <c r="C69" s="40">
        <f>IFERROR(INDEX(EOF!I$28:I$282,MATCH(A69,EOF!A$28:A$282,0)),"-")*INDEX('Price List'!C:C,MATCH(A69,'Price List'!A:A,0))</f>
        <v>0</v>
      </c>
      <c r="D69" s="41">
        <f>IFERROR(INDEX(EOF!E$28:E$282,MATCH(A69,EOF!A$28:A$282,0)),"-")/INDEX('Price List'!C:C,MATCH(A69,'Price List'!A:A,0))</f>
        <v>239.97</v>
      </c>
      <c r="E69" s="38">
        <v>0</v>
      </c>
    </row>
    <row r="70" spans="1:5" hidden="1" x14ac:dyDescent="0.25">
      <c r="A70" s="51"/>
      <c r="B70" s="103"/>
      <c r="C70" s="40"/>
      <c r="D70" s="41"/>
      <c r="E70" s="38">
        <v>0</v>
      </c>
    </row>
    <row r="71" spans="1:5" hidden="1" x14ac:dyDescent="0.25">
      <c r="A71" s="64" t="s">
        <v>375</v>
      </c>
      <c r="B71" s="103" t="s">
        <v>377</v>
      </c>
      <c r="C71" s="40">
        <f>IFERROR(INDEX(EOF!I$28:I$282,MATCH(A71,EOF!A$28:A$282,0)),"-")*INDEX('Price List'!C:C,MATCH(A71,'Price List'!A:A,0))</f>
        <v>0</v>
      </c>
      <c r="D71" s="41">
        <f>IFERROR(INDEX(EOF!E$28:E$282,MATCH(A71,EOF!A$28:A$282,0)),"-")/INDEX('Price List'!C:C,MATCH(A71,'Price List'!A:A,0))</f>
        <v>89.97</v>
      </c>
      <c r="E71" s="38">
        <v>0</v>
      </c>
    </row>
    <row r="72" spans="1:5" hidden="1" x14ac:dyDescent="0.25">
      <c r="A72" s="64" t="s">
        <v>296</v>
      </c>
      <c r="B72" s="103" t="s">
        <v>301</v>
      </c>
      <c r="C72" s="40">
        <f>IFERROR(INDEX(EOF!I$28:I$282,MATCH(A72,EOF!A$28:A$282,0)),"-")*INDEX('Price List'!C:C,MATCH(A72,'Price List'!A:A,0))</f>
        <v>0</v>
      </c>
      <c r="D72" s="41">
        <f>IFERROR(INDEX(EOF!E$28:E$282,MATCH(A72,EOF!A$28:A$282,0)),"-")/INDEX('Price List'!C:C,MATCH(A72,'Price List'!A:A,0))</f>
        <v>35.97</v>
      </c>
      <c r="E72" s="38">
        <v>0</v>
      </c>
    </row>
    <row r="73" spans="1:5" hidden="1" x14ac:dyDescent="0.25">
      <c r="A73" s="64" t="s">
        <v>71</v>
      </c>
      <c r="B73" s="103" t="s">
        <v>191</v>
      </c>
      <c r="C73" s="40">
        <f>IFERROR(INDEX(EOF!I$28:I$282,MATCH(A73,EOF!A$28:A$282,0)),"-")*INDEX('Price List'!C:C,MATCH(A73,'Price List'!A:A,0))</f>
        <v>0</v>
      </c>
      <c r="D73" s="41">
        <f>IFERROR(INDEX(EOF!E$28:E$282,MATCH(A73,EOF!A$28:A$282,0)),"-")/INDEX('Price List'!C:C,MATCH(A73,'Price List'!A:A,0))</f>
        <v>101.97</v>
      </c>
      <c r="E73" s="38">
        <v>0</v>
      </c>
    </row>
    <row r="74" spans="1:5" hidden="1" x14ac:dyDescent="0.25">
      <c r="A74" s="64" t="s">
        <v>294</v>
      </c>
      <c r="B74" s="103" t="s">
        <v>300</v>
      </c>
      <c r="C74" s="40">
        <f>IFERROR(INDEX(EOF!I$28:I$282,MATCH(A74,EOF!A$28:A$282,0)),"-")*INDEX('Price List'!C:C,MATCH(A74,'Price List'!A:A,0))</f>
        <v>0</v>
      </c>
      <c r="D74" s="41">
        <f>IFERROR(INDEX(EOF!E$28:E$282,MATCH(A74,EOF!A$28:A$282,0)),"-")/INDEX('Price List'!C:C,MATCH(A74,'Price List'!A:A,0))</f>
        <v>107.97</v>
      </c>
      <c r="E74" s="38">
        <v>0</v>
      </c>
    </row>
    <row r="75" spans="1:5" hidden="1" x14ac:dyDescent="0.25">
      <c r="A75" s="64" t="s">
        <v>298</v>
      </c>
      <c r="B75" s="103">
        <v>816332011207</v>
      </c>
      <c r="C75" s="40">
        <f>IFERROR(INDEX(EOF!I$28:I$282,MATCH(A75,EOF!A$28:A$282,0)),"-")*INDEX('Price List'!C:C,MATCH(A75,'Price List'!A:A,0))</f>
        <v>0</v>
      </c>
      <c r="D75" s="41">
        <f>IFERROR(INDEX(EOF!E$28:E$282,MATCH(A75,EOF!A$28:A$282,0)),"-")/INDEX('Price List'!C:C,MATCH(A75,'Price List'!A:A,0))</f>
        <v>113.97</v>
      </c>
      <c r="E75" s="38">
        <v>0</v>
      </c>
    </row>
    <row r="76" spans="1:5" hidden="1" x14ac:dyDescent="0.25">
      <c r="A76" s="64" t="s">
        <v>534</v>
      </c>
      <c r="B76" s="103" t="s">
        <v>192</v>
      </c>
      <c r="C76" s="40">
        <f>IFERROR(INDEX(EOF!I$28:I$282,MATCH(A76,EOF!A$28:A$282,0)),"-")*INDEX('Price List'!C:C,MATCH(A76,'Price List'!A:A,0))</f>
        <v>0</v>
      </c>
      <c r="D76" s="41">
        <f>IFERROR(INDEX(EOF!E$28:E$282,MATCH(A76,EOF!A$28:A$282,0)),"-")/INDEX('Price List'!C:C,MATCH(A76,'Price List'!A:A,0))</f>
        <v>131.97</v>
      </c>
      <c r="E76" s="38">
        <v>0</v>
      </c>
    </row>
    <row r="77" spans="1:5" hidden="1" x14ac:dyDescent="0.25">
      <c r="A77" s="64" t="s">
        <v>536</v>
      </c>
      <c r="B77" s="103">
        <v>816332013119</v>
      </c>
      <c r="C77" s="40">
        <f>IFERROR(INDEX(EOF!I$28:I$282,MATCH(A77,EOF!A$28:A$282,0)),"-")*INDEX('Price List'!C:C,MATCH(A77,'Price List'!A:A,0))</f>
        <v>0</v>
      </c>
      <c r="D77" s="41">
        <f>IFERROR(INDEX(EOF!E$28:E$282,MATCH(A77,EOF!A$28:A$282,0)),"-")/INDEX('Price List'!C:C,MATCH(A77,'Price List'!A:A,0))</f>
        <v>119.97</v>
      </c>
      <c r="E77" s="38">
        <v>0</v>
      </c>
    </row>
    <row r="78" spans="1:5" hidden="1" x14ac:dyDescent="0.25">
      <c r="A78" s="64" t="s">
        <v>538</v>
      </c>
      <c r="B78" s="103">
        <v>816332013126</v>
      </c>
      <c r="C78" s="40">
        <f>IFERROR(INDEX(EOF!I$28:I$282,MATCH(A78,EOF!A$28:A$282,0)),"-")*INDEX('Price List'!C:C,MATCH(A78,'Price List'!A:A,0))</f>
        <v>0</v>
      </c>
      <c r="D78" s="41">
        <f>IFERROR(INDEX(EOF!E$28:E$282,MATCH(A78,EOF!A$28:A$282,0)),"-")/INDEX('Price List'!C:C,MATCH(A78,'Price List'!A:A,0))</f>
        <v>149.97</v>
      </c>
      <c r="E78" s="38">
        <v>0</v>
      </c>
    </row>
    <row r="79" spans="1:5" hidden="1" x14ac:dyDescent="0.25">
      <c r="A79" s="64" t="s">
        <v>540</v>
      </c>
      <c r="B79" s="103">
        <v>816332012884</v>
      </c>
      <c r="C79" s="40">
        <f>IFERROR(INDEX(EOF!I$28:I$282,MATCH(A79,EOF!A$28:A$282,0)),"-")*INDEX('Price List'!C:C,MATCH(A79,'Price List'!A:A,0))</f>
        <v>0</v>
      </c>
      <c r="D79" s="41">
        <f>IFERROR(INDEX(EOF!E$28:E$282,MATCH(A79,EOF!A$28:A$282,0)),"-")/INDEX('Price List'!C:C,MATCH(A79,'Price List'!A:A,0))</f>
        <v>59.97</v>
      </c>
      <c r="E79" s="38">
        <v>0</v>
      </c>
    </row>
    <row r="80" spans="1:5" hidden="1" x14ac:dyDescent="0.25">
      <c r="A80" s="64" t="s">
        <v>542</v>
      </c>
      <c r="B80" s="103">
        <v>816332012815</v>
      </c>
      <c r="C80" s="40">
        <f>IFERROR(INDEX(EOF!I$28:I$282,MATCH(A80,EOF!A$28:A$282,0)),"-")*INDEX('Price List'!C:C,MATCH(A80,'Price List'!A:A,0))</f>
        <v>0</v>
      </c>
      <c r="D80" s="41">
        <f>IFERROR(INDEX(EOF!E$28:E$282,MATCH(A80,EOF!A$28:A$282,0)),"-")/INDEX('Price List'!C:C,MATCH(A80,'Price List'!A:A,0))</f>
        <v>59.97</v>
      </c>
      <c r="E80" s="38">
        <v>0</v>
      </c>
    </row>
    <row r="81" spans="1:5" hidden="1" x14ac:dyDescent="0.25">
      <c r="A81" s="65" t="s">
        <v>544</v>
      </c>
      <c r="B81" s="103">
        <v>816332012877</v>
      </c>
      <c r="C81" s="40">
        <f>IFERROR(INDEX(EOF!I$28:I$282,MATCH(A81,EOF!A$28:A$282,0)),"-")*INDEX('Price List'!C:C,MATCH(A81,'Price List'!A:A,0))</f>
        <v>0</v>
      </c>
      <c r="D81" s="41">
        <f>IFERROR(INDEX(EOF!E$28:E$282,MATCH(A81,EOF!A$28:A$282,0)),"-")/INDEX('Price List'!C:C,MATCH(A81,'Price List'!A:A,0))</f>
        <v>35.97</v>
      </c>
      <c r="E81" s="38">
        <v>0</v>
      </c>
    </row>
    <row r="82" spans="1:5" hidden="1" x14ac:dyDescent="0.25">
      <c r="A82" s="63" t="s">
        <v>546</v>
      </c>
      <c r="B82" s="103">
        <v>816332012860</v>
      </c>
      <c r="C82" s="40">
        <f>IFERROR(INDEX(EOF!I$28:I$282,MATCH(A82,EOF!A$28:A$282,0)),"-")*INDEX('Price List'!C:C,MATCH(A82,'Price List'!A:A,0))</f>
        <v>0</v>
      </c>
      <c r="D82" s="41">
        <f>IFERROR(INDEX(EOF!E$28:E$282,MATCH(A82,EOF!A$28:A$282,0)),"-")/INDEX('Price List'!C:C,MATCH(A82,'Price List'!A:A,0))</f>
        <v>20.97</v>
      </c>
      <c r="E82" s="38">
        <v>0</v>
      </c>
    </row>
    <row r="83" spans="1:5" hidden="1" x14ac:dyDescent="0.25">
      <c r="A83" s="63" t="s">
        <v>73</v>
      </c>
      <c r="B83" s="103" t="s">
        <v>193</v>
      </c>
      <c r="C83" s="40">
        <f>IFERROR(INDEX(EOF!I$28:I$282,MATCH(A83,EOF!A$28:A$282,0)),"-")*INDEX('Price List'!C:C,MATCH(A83,'Price List'!A:A,0))</f>
        <v>0</v>
      </c>
      <c r="D83" s="41">
        <f>IFERROR(INDEX(EOF!E$28:E$282,MATCH(A83,EOF!A$28:A$282,0)),"-")/INDEX('Price List'!C:C,MATCH(A83,'Price List'!A:A,0))</f>
        <v>107.97</v>
      </c>
      <c r="E83" s="38">
        <v>0</v>
      </c>
    </row>
    <row r="84" spans="1:5" hidden="1" x14ac:dyDescent="0.25">
      <c r="A84" s="53" t="s">
        <v>75</v>
      </c>
      <c r="B84" s="103" t="s">
        <v>194</v>
      </c>
      <c r="C84" s="40">
        <f>IFERROR(INDEX(EOF!I$28:I$282,MATCH(A84,EOF!A$28:A$282,0)),"-")*INDEX('Price List'!C:C,MATCH(A84,'Price List'!A:A,0))</f>
        <v>0</v>
      </c>
      <c r="D84" s="41">
        <f>IFERROR(INDEX(EOF!E$28:E$282,MATCH(A84,EOF!A$28:A$282,0)),"-")/INDEX('Price List'!C:C,MATCH(A84,'Price List'!A:A,0))</f>
        <v>53.97</v>
      </c>
      <c r="E84" s="38">
        <v>0</v>
      </c>
    </row>
    <row r="85" spans="1:5" hidden="1" x14ac:dyDescent="0.25">
      <c r="A85" s="64"/>
      <c r="B85" s="103"/>
      <c r="C85" s="40"/>
      <c r="D85" s="41"/>
    </row>
    <row r="86" spans="1:5" hidden="1" x14ac:dyDescent="0.25">
      <c r="A86" s="63" t="s">
        <v>83</v>
      </c>
      <c r="B86" s="103" t="s">
        <v>198</v>
      </c>
      <c r="C86" s="40">
        <f>IFERROR(INDEX(EOF!I$28:I$282,MATCH(A86,EOF!A$28:A$282,0)),"-")*INDEX('Price List'!C:C,MATCH(A86,'Price List'!A:A,0))</f>
        <v>0</v>
      </c>
      <c r="D86" s="41">
        <f>IFERROR(INDEX(EOF!E$28:E$282,MATCH(A86,EOF!A$28:A$282,0)),"-")/INDEX('Price List'!C:C,MATCH(A86,'Price List'!A:A,0))</f>
        <v>9.57</v>
      </c>
      <c r="E86" s="38">
        <v>0</v>
      </c>
    </row>
    <row r="87" spans="1:5" hidden="1" x14ac:dyDescent="0.25">
      <c r="A87" s="64" t="s">
        <v>84</v>
      </c>
      <c r="B87" s="103" t="s">
        <v>199</v>
      </c>
      <c r="C87" s="40">
        <f>IFERROR(INDEX(EOF!I$28:I$282,MATCH(A87,EOF!A$28:A$282,0)),"-")*INDEX('Price List'!C:C,MATCH(A87,'Price List'!A:A,0))</f>
        <v>0</v>
      </c>
      <c r="D87" s="41">
        <f>IFERROR(INDEX(EOF!E$28:E$282,MATCH(A87,EOF!A$28:A$282,0)),"-")/INDEX('Price List'!C:C,MATCH(A87,'Price List'!A:A,0))</f>
        <v>11.37</v>
      </c>
      <c r="E87" s="38">
        <v>0</v>
      </c>
    </row>
    <row r="88" spans="1:5" hidden="1" x14ac:dyDescent="0.25">
      <c r="A88" s="64" t="s">
        <v>378</v>
      </c>
      <c r="B88" s="103" t="s">
        <v>380</v>
      </c>
      <c r="C88" s="40">
        <f>IFERROR(INDEX(EOF!I$28:I$282,MATCH(A88,EOF!A$28:A$282,0)),"-")*INDEX('Price List'!C:C,MATCH(A88,'Price List'!A:A,0))</f>
        <v>0</v>
      </c>
      <c r="D88" s="41">
        <f>IFERROR(INDEX(EOF!E$28:E$282,MATCH(A88,EOF!A$28:A$282,0)),"-")/INDEX('Price List'!C:C,MATCH(A88,'Price List'!A:A,0))</f>
        <v>11.37</v>
      </c>
      <c r="E88" s="38">
        <v>0</v>
      </c>
    </row>
    <row r="89" spans="1:5" hidden="1" x14ac:dyDescent="0.25">
      <c r="A89" s="64" t="s">
        <v>85</v>
      </c>
      <c r="B89" s="103" t="s">
        <v>200</v>
      </c>
      <c r="C89" s="40">
        <f>IFERROR(INDEX(EOF!I$28:I$282,MATCH(A89,EOF!A$28:A$282,0)),"-")*INDEX('Price List'!C:C,MATCH(A89,'Price List'!A:A,0))</f>
        <v>0</v>
      </c>
      <c r="D89" s="41">
        <f>IFERROR(INDEX(EOF!E$28:E$282,MATCH(A89,EOF!A$28:A$282,0)),"-")/INDEX('Price List'!C:C,MATCH(A89,'Price List'!A:A,0))</f>
        <v>13.77</v>
      </c>
      <c r="E89" s="38">
        <v>0</v>
      </c>
    </row>
    <row r="90" spans="1:5" hidden="1" x14ac:dyDescent="0.25">
      <c r="A90" s="64" t="s">
        <v>381</v>
      </c>
      <c r="B90" s="103">
        <v>816332010996</v>
      </c>
      <c r="C90" s="40">
        <f>IFERROR(INDEX(EOF!I$28:I$282,MATCH(A90,EOF!A$28:A$282,0)),"-")*INDEX('Price List'!C:C,MATCH(A90,'Price List'!A:A,0))</f>
        <v>0</v>
      </c>
      <c r="D90" s="41">
        <f>IFERROR(INDEX(EOF!E$28:E$282,MATCH(A90,EOF!A$28:A$282,0)),"-")/INDEX('Price List'!C:C,MATCH(A90,'Price List'!A:A,0))</f>
        <v>13.77</v>
      </c>
      <c r="E90" s="38">
        <v>0</v>
      </c>
    </row>
    <row r="91" spans="1:5" hidden="1" x14ac:dyDescent="0.25">
      <c r="A91" s="64" t="s">
        <v>124</v>
      </c>
      <c r="B91" s="103" t="s">
        <v>201</v>
      </c>
      <c r="C91" s="40">
        <f>IFERROR(INDEX(EOF!I$28:I$282,MATCH(A91,EOF!A$28:A$282,0)),"-")*INDEX('Price List'!C:C,MATCH(A91,'Price List'!A:A,0))</f>
        <v>0</v>
      </c>
      <c r="D91" s="41">
        <f>IFERROR(INDEX(EOF!E$28:E$282,MATCH(A91,EOF!A$28:A$282,0)),"-")/INDEX('Price List'!C:C,MATCH(A91,'Price List'!A:A,0))</f>
        <v>17.97</v>
      </c>
      <c r="E91" s="38">
        <v>0</v>
      </c>
    </row>
    <row r="92" spans="1:5" hidden="1" x14ac:dyDescent="0.25">
      <c r="A92" s="64" t="s">
        <v>383</v>
      </c>
      <c r="B92" s="103" t="s">
        <v>385</v>
      </c>
      <c r="C92" s="40">
        <f>IFERROR(INDEX(EOF!I$28:I$282,MATCH(A92,EOF!A$28:A$282,0)),"-")*INDEX('Price List'!C:C,MATCH(A92,'Price List'!A:A,0))</f>
        <v>0</v>
      </c>
      <c r="D92" s="41">
        <f>IFERROR(INDEX(EOF!E$28:E$282,MATCH(A92,EOF!A$28:A$282,0)),"-")/INDEX('Price List'!C:C,MATCH(A92,'Price List'!A:A,0))</f>
        <v>137.97</v>
      </c>
      <c r="E92" s="38">
        <v>0</v>
      </c>
    </row>
    <row r="93" spans="1:5" hidden="1" x14ac:dyDescent="0.25">
      <c r="A93" s="63" t="s">
        <v>310</v>
      </c>
      <c r="B93" s="103" t="s">
        <v>313</v>
      </c>
      <c r="C93" s="40">
        <f>IFERROR(INDEX(EOF!I$28:I$282,MATCH(A93,EOF!A$28:A$282,0)),"-")*INDEX('Price List'!C:C,MATCH(A93,'Price List'!A:A,0))</f>
        <v>0</v>
      </c>
      <c r="D93" s="41">
        <f>IFERROR(INDEX(EOF!E$28:E$282,MATCH(A93,EOF!A$28:A$282,0)),"-")/INDEX('Price List'!C:C,MATCH(A93,'Price List'!A:A,0))</f>
        <v>107.97</v>
      </c>
      <c r="E93" s="38">
        <v>0</v>
      </c>
    </row>
    <row r="94" spans="1:5" hidden="1" x14ac:dyDescent="0.25">
      <c r="A94" s="51" t="s">
        <v>308</v>
      </c>
      <c r="B94" s="103" t="s">
        <v>312</v>
      </c>
      <c r="C94" s="40">
        <f>IFERROR(INDEX(EOF!I$28:I$282,MATCH(A94,EOF!A$28:A$282,0)),"-")*INDEX('Price List'!C:C,MATCH(A94,'Price List'!A:A,0))</f>
        <v>0</v>
      </c>
      <c r="D94" s="41">
        <f>IFERROR(INDEX(EOF!E$28:E$282,MATCH(A94,EOF!A$28:A$282,0)),"-")/INDEX('Price List'!C:C,MATCH(A94,'Price List'!A:A,0))</f>
        <v>101.97</v>
      </c>
      <c r="E94" s="38">
        <v>0</v>
      </c>
    </row>
    <row r="95" spans="1:5" hidden="1" x14ac:dyDescent="0.25">
      <c r="A95" s="51" t="s">
        <v>94</v>
      </c>
      <c r="B95" s="103" t="s">
        <v>204</v>
      </c>
      <c r="C95" s="40">
        <f>IFERROR(INDEX(EOF!I$28:I$282,MATCH(A95,EOF!A$28:A$282,0)),"-")*INDEX('Price List'!C:C,MATCH(A95,'Price List'!A:A,0))</f>
        <v>0</v>
      </c>
      <c r="D95" s="41">
        <f>IFERROR(INDEX(EOF!E$28:E$282,MATCH(A95,EOF!A$28:A$282,0)),"-")/INDEX('Price List'!C:C,MATCH(A95,'Price List'!A:A,0))</f>
        <v>75.569999999999993</v>
      </c>
      <c r="E95" s="38">
        <v>0</v>
      </c>
    </row>
    <row r="96" spans="1:5" hidden="1" x14ac:dyDescent="0.25">
      <c r="A96" s="51" t="s">
        <v>96</v>
      </c>
      <c r="B96" s="103" t="s">
        <v>205</v>
      </c>
      <c r="C96" s="40">
        <f>IFERROR(INDEX(EOF!I$28:I$282,MATCH(A96,EOF!A$28:A$282,0)),"-")*INDEX('Price List'!C:C,MATCH(A96,'Price List'!A:A,0))</f>
        <v>0</v>
      </c>
      <c r="D96" s="41">
        <f>IFERROR(INDEX(EOF!E$28:E$282,MATCH(A96,EOF!A$28:A$282,0)),"-")/INDEX('Price List'!C:C,MATCH(A96,'Price List'!A:A,0))</f>
        <v>75.569999999999993</v>
      </c>
      <c r="E96" s="38">
        <v>0</v>
      </c>
    </row>
    <row r="97" spans="1:5" hidden="1" x14ac:dyDescent="0.25">
      <c r="A97" s="51" t="s">
        <v>97</v>
      </c>
      <c r="B97" s="103" t="s">
        <v>206</v>
      </c>
      <c r="C97" s="40">
        <f>IFERROR(INDEX(EOF!I$28:I$282,MATCH(A97,EOF!A$28:A$282,0)),"-")*INDEX('Price List'!C:C,MATCH(A97,'Price List'!A:A,0))</f>
        <v>0</v>
      </c>
      <c r="D97" s="41">
        <f>IFERROR(INDEX(EOF!E$28:E$282,MATCH(A97,EOF!A$28:A$282,0)),"-")/INDEX('Price List'!C:C,MATCH(A97,'Price List'!A:A,0))</f>
        <v>75.569999999999993</v>
      </c>
      <c r="E97" s="38">
        <v>0</v>
      </c>
    </row>
    <row r="98" spans="1:5" hidden="1" x14ac:dyDescent="0.25">
      <c r="A98" s="51" t="s">
        <v>98</v>
      </c>
      <c r="B98" s="103" t="s">
        <v>207</v>
      </c>
      <c r="C98" s="40">
        <f>IFERROR(INDEX(EOF!I$28:I$282,MATCH(A98,EOF!A$28:A$282,0)),"-")*INDEX('Price List'!C:C,MATCH(A98,'Price List'!A:A,0))</f>
        <v>0</v>
      </c>
      <c r="D98" s="41">
        <f>IFERROR(INDEX(EOF!E$28:E$282,MATCH(A98,EOF!A$28:A$282,0)),"-")/INDEX('Price List'!C:C,MATCH(A98,'Price List'!A:A,0))</f>
        <v>75.569999999999993</v>
      </c>
      <c r="E98" s="38">
        <v>0</v>
      </c>
    </row>
    <row r="99" spans="1:5" hidden="1" x14ac:dyDescent="0.25">
      <c r="A99" s="51" t="s">
        <v>251</v>
      </c>
      <c r="B99" s="103" t="s">
        <v>253</v>
      </c>
      <c r="C99" s="40">
        <f>IFERROR(INDEX(EOF!I$28:I$282,MATCH(A99,EOF!A$28:A$282,0)),"-")*INDEX('Price List'!C:C,MATCH(A99,'Price List'!A:A,0))</f>
        <v>0</v>
      </c>
      <c r="D99" s="41">
        <f>IFERROR(INDEX(EOF!E$28:E$282,MATCH(A99,EOF!A$28:A$282,0)),"-")/INDEX('Price List'!C:C,MATCH(A99,'Price List'!A:A,0))</f>
        <v>89.97</v>
      </c>
      <c r="E99" s="38">
        <v>0</v>
      </c>
    </row>
    <row r="100" spans="1:5" hidden="1" x14ac:dyDescent="0.25">
      <c r="A100" s="51" t="s">
        <v>254</v>
      </c>
      <c r="B100" s="103" t="s">
        <v>256</v>
      </c>
      <c r="C100" s="40">
        <f>IFERROR(INDEX(EOF!I$28:I$282,MATCH(A100,EOF!A$28:A$282,0)),"-")*INDEX('Price List'!C:C,MATCH(A100,'Price List'!A:A,0))</f>
        <v>0</v>
      </c>
      <c r="D100" s="41">
        <f>IFERROR(INDEX(EOF!E$28:E$282,MATCH(A100,EOF!A$28:A$282,0)),"-")/INDEX('Price List'!C:C,MATCH(A100,'Price List'!A:A,0))</f>
        <v>89.97</v>
      </c>
      <c r="E100" s="38">
        <v>0</v>
      </c>
    </row>
    <row r="101" spans="1:5" hidden="1" x14ac:dyDescent="0.25">
      <c r="A101" s="51" t="s">
        <v>101</v>
      </c>
      <c r="B101" s="103" t="s">
        <v>208</v>
      </c>
      <c r="C101" s="40">
        <f>IFERROR(INDEX(EOF!I$28:I$282,MATCH(A101,EOF!A$28:A$282,0)),"-")*INDEX('Price List'!C:C,MATCH(A101,'Price List'!A:A,0))</f>
        <v>0</v>
      </c>
      <c r="D101" s="41">
        <f>IFERROR(INDEX(EOF!E$28:E$282,MATCH(A101,EOF!A$28:A$282,0)),"-")/INDEX('Price List'!C:C,MATCH(A101,'Price List'!A:A,0))</f>
        <v>95.97</v>
      </c>
      <c r="E101" s="38">
        <v>0</v>
      </c>
    </row>
    <row r="102" spans="1:5" hidden="1" x14ac:dyDescent="0.25">
      <c r="A102" s="51" t="s">
        <v>104</v>
      </c>
      <c r="B102" s="103" t="s">
        <v>209</v>
      </c>
      <c r="C102" s="40">
        <f>IFERROR(INDEX(EOF!I$28:I$282,MATCH(A102,EOF!A$28:A$282,0)),"-")*INDEX('Price List'!C:C,MATCH(A102,'Price List'!A:A,0))</f>
        <v>0</v>
      </c>
      <c r="D102" s="41">
        <f>IFERROR(INDEX(EOF!E$28:E$282,MATCH(A102,EOF!A$28:A$282,0)),"-")/INDEX('Price List'!C:C,MATCH(A102,'Price List'!A:A,0))</f>
        <v>95.97</v>
      </c>
      <c r="E102" s="38">
        <v>0</v>
      </c>
    </row>
    <row r="103" spans="1:5" hidden="1" x14ac:dyDescent="0.25">
      <c r="A103" s="51" t="s">
        <v>548</v>
      </c>
      <c r="B103" s="103" t="s">
        <v>668</v>
      </c>
      <c r="C103" s="40">
        <f>IFERROR(INDEX(EOF!I$28:I$282,MATCH(A103,EOF!A$28:A$282,0)),"-")*INDEX('Price List'!C:C,MATCH(A103,'Price List'!A:A,0))</f>
        <v>0</v>
      </c>
      <c r="D103" s="41">
        <f>IFERROR(INDEX(EOF!E$28:E$282,MATCH(A103,EOF!A$28:A$282,0)),"-")/INDEX('Price List'!C:C,MATCH(A103,'Price List'!A:A,0))</f>
        <v>95.97</v>
      </c>
      <c r="E103" s="38">
        <v>0</v>
      </c>
    </row>
    <row r="104" spans="1:5" hidden="1" x14ac:dyDescent="0.25">
      <c r="A104" s="51" t="s">
        <v>476</v>
      </c>
      <c r="B104" s="103" t="s">
        <v>210</v>
      </c>
      <c r="C104" s="40">
        <f>IFERROR(INDEX(EOF!I$28:I$282,MATCH(A104,EOF!A$28:A$282,0)),"-")*INDEX('Price List'!C:C,MATCH(A104,'Price List'!A:A,0))</f>
        <v>0</v>
      </c>
      <c r="D104" s="41">
        <f>IFERROR(INDEX(EOF!E$28:E$282,MATCH(A104,EOF!A$28:A$282,0)),"-")/INDEX('Price List'!C:C,MATCH(A104,'Price List'!A:A,0))</f>
        <v>113.97</v>
      </c>
      <c r="E104" s="38">
        <v>0</v>
      </c>
    </row>
    <row r="105" spans="1:5" hidden="1" x14ac:dyDescent="0.25">
      <c r="A105" s="51" t="s">
        <v>106</v>
      </c>
      <c r="B105" s="103" t="s">
        <v>211</v>
      </c>
      <c r="C105" s="40">
        <f>IFERROR(INDEX(EOF!I$28:I$282,MATCH(A105,EOF!A$28:A$282,0)),"-")*INDEX('Price List'!C:C,MATCH(A105,'Price List'!A:A,0))</f>
        <v>0</v>
      </c>
      <c r="D105" s="41">
        <f>IFERROR(INDEX(EOF!E$28:E$282,MATCH(A105,EOF!A$28:A$282,0)),"-")/INDEX('Price List'!C:C,MATCH(A105,'Price List'!A:A,0))</f>
        <v>119.97</v>
      </c>
      <c r="E105" s="38">
        <v>0</v>
      </c>
    </row>
    <row r="106" spans="1:5" hidden="1" x14ac:dyDescent="0.25">
      <c r="A106" s="51" t="s">
        <v>550</v>
      </c>
      <c r="B106" s="103">
        <v>816332012969</v>
      </c>
      <c r="C106" s="40">
        <f>IFERROR(INDEX(EOF!I$28:I$282,MATCH(A106,EOF!A$28:A$282,0)),"-")*INDEX('Price List'!C:C,MATCH(A106,'Price List'!A:A,0))</f>
        <v>0</v>
      </c>
      <c r="D106" s="41">
        <f>IFERROR(INDEX(EOF!E$28:E$282,MATCH(A106,EOF!A$28:A$282,0)),"-")/INDEX('Price List'!C:C,MATCH(A106,'Price List'!A:A,0))</f>
        <v>119.97</v>
      </c>
      <c r="E106" s="38">
        <v>0</v>
      </c>
    </row>
    <row r="107" spans="1:5" hidden="1" x14ac:dyDescent="0.25">
      <c r="A107" s="51" t="s">
        <v>108</v>
      </c>
      <c r="B107" s="103" t="s">
        <v>212</v>
      </c>
      <c r="C107" s="40">
        <f>IFERROR(INDEX(EOF!I$28:I$282,MATCH(A107,EOF!A$28:A$282,0)),"-")*INDEX('Price List'!C:C,MATCH(A107,'Price List'!A:A,0))</f>
        <v>0</v>
      </c>
      <c r="D107" s="41">
        <f>IFERROR(INDEX(EOF!E$28:E$282,MATCH(A107,EOF!A$28:A$282,0)),"-")/INDEX('Price List'!C:C,MATCH(A107,'Price List'!A:A,0))</f>
        <v>131.97</v>
      </c>
      <c r="E107" s="38">
        <v>0</v>
      </c>
    </row>
    <row r="108" spans="1:5" hidden="1" x14ac:dyDescent="0.25">
      <c r="A108" s="51" t="s">
        <v>110</v>
      </c>
      <c r="B108" s="103" t="s">
        <v>213</v>
      </c>
      <c r="C108" s="40">
        <f>IFERROR(INDEX(EOF!I$28:I$282,MATCH(A108,EOF!A$28:A$282,0)),"-")*INDEX('Price List'!C:C,MATCH(A108,'Price List'!A:A,0))</f>
        <v>0</v>
      </c>
      <c r="D108" s="41">
        <f>IFERROR(INDEX(EOF!E$28:E$282,MATCH(A108,EOF!A$28:A$282,0)),"-")/INDEX('Price List'!C:C,MATCH(A108,'Price List'!A:A,0))</f>
        <v>131.97</v>
      </c>
      <c r="E108" s="38">
        <v>0</v>
      </c>
    </row>
    <row r="109" spans="1:5" hidden="1" x14ac:dyDescent="0.25">
      <c r="A109" s="51" t="s">
        <v>552</v>
      </c>
      <c r="B109" s="103">
        <v>816332012990</v>
      </c>
      <c r="C109" s="40">
        <f>IFERROR(INDEX(EOF!I$28:I$282,MATCH(A109,EOF!A$28:A$282,0)),"-")*INDEX('Price List'!C:C,MATCH(A109,'Price List'!A:A,0))</f>
        <v>0</v>
      </c>
      <c r="D109" s="41">
        <f>IFERROR(INDEX(EOF!E$28:E$282,MATCH(A109,EOF!A$28:A$282,0)),"-")/INDEX('Price List'!C:C,MATCH(A109,'Price List'!A:A,0))</f>
        <v>137.97</v>
      </c>
      <c r="E109" s="38">
        <v>0</v>
      </c>
    </row>
    <row r="110" spans="1:5" hidden="1" x14ac:dyDescent="0.25">
      <c r="A110" s="55" t="s">
        <v>112</v>
      </c>
      <c r="B110" s="103" t="s">
        <v>214</v>
      </c>
      <c r="C110" s="40">
        <f>IFERROR(INDEX(EOF!I$28:I$282,MATCH(A110,EOF!A$28:A$282,0)),"-")*INDEX('Price List'!C:C,MATCH(A110,'Price List'!A:A,0))</f>
        <v>0</v>
      </c>
      <c r="D110" s="41">
        <f>IFERROR(INDEX(EOF!E$28:E$282,MATCH(A110,EOF!A$28:A$282,0)),"-")/INDEX('Price List'!C:C,MATCH(A110,'Price List'!A:A,0))</f>
        <v>143.97</v>
      </c>
      <c r="E110" s="38">
        <v>0</v>
      </c>
    </row>
    <row r="111" spans="1:5" hidden="1" x14ac:dyDescent="0.25">
      <c r="A111" s="55" t="s">
        <v>554</v>
      </c>
      <c r="B111" s="103">
        <v>816332012983</v>
      </c>
      <c r="C111" s="40">
        <f>IFERROR(INDEX(EOF!I$28:I$282,MATCH(A111,EOF!A$28:A$282,0)),"-")*INDEX('Price List'!C:C,MATCH(A111,'Price List'!A:A,0))</f>
        <v>0</v>
      </c>
      <c r="D111" s="41">
        <f>IFERROR(INDEX(EOF!E$28:E$282,MATCH(A111,EOF!A$28:A$282,0)),"-")/INDEX('Price List'!C:C,MATCH(A111,'Price List'!A:A,0))</f>
        <v>143.97</v>
      </c>
      <c r="E111" s="38">
        <v>0</v>
      </c>
    </row>
    <row r="112" spans="1:5" hidden="1" x14ac:dyDescent="0.25">
      <c r="A112" s="66"/>
      <c r="B112" s="103"/>
      <c r="C112" s="40"/>
      <c r="D112" s="41"/>
    </row>
    <row r="113" spans="1:5" hidden="1" x14ac:dyDescent="0.25">
      <c r="A113" s="55" t="s">
        <v>314</v>
      </c>
      <c r="B113" s="103" t="s">
        <v>318</v>
      </c>
      <c r="C113" s="40">
        <f>IFERROR(INDEX(EOF!I$28:I$282,MATCH(A113,EOF!A$28:A$282,0)),"-")*INDEX('Price List'!C:C,MATCH(A113,'Price List'!A:A,0))</f>
        <v>0</v>
      </c>
      <c r="D113" s="41">
        <f>IFERROR(INDEX(EOF!E$28:E$282,MATCH(A113,EOF!A$28:A$282,0)),"-")/INDEX('Price List'!C:C,MATCH(A113,'Price List'!A:A,0))</f>
        <v>17.97</v>
      </c>
      <c r="E113" s="38">
        <v>0</v>
      </c>
    </row>
    <row r="114" spans="1:5" hidden="1" x14ac:dyDescent="0.25">
      <c r="A114" s="66" t="s">
        <v>556</v>
      </c>
      <c r="B114" s="103">
        <v>816332012839</v>
      </c>
      <c r="C114" s="40">
        <f>IFERROR(INDEX(EOF!I$28:I$282,MATCH(A114,EOF!A$28:A$282,0)),"-")*INDEX('Price List'!C:C,MATCH(A114,'Price List'!A:A,0))</f>
        <v>0</v>
      </c>
      <c r="D114" s="41">
        <f>IFERROR(INDEX(EOF!E$28:E$282,MATCH(A114,EOF!A$28:A$282,0)),"-")/INDEX('Price List'!C:C,MATCH(A114,'Price List'!A:A,0))</f>
        <v>17.97</v>
      </c>
      <c r="E114" s="38">
        <v>0</v>
      </c>
    </row>
    <row r="115" spans="1:5" hidden="1" x14ac:dyDescent="0.25">
      <c r="A115" s="66" t="s">
        <v>90</v>
      </c>
      <c r="B115" s="103" t="s">
        <v>202</v>
      </c>
      <c r="C115" s="40">
        <f>IFERROR(INDEX(EOF!I$28:I$282,MATCH(A115,EOF!A$28:A$282,0)),"-")*INDEX('Price List'!C:C,MATCH(A115,'Price List'!A:A,0))</f>
        <v>0</v>
      </c>
      <c r="D115" s="41">
        <f>IFERROR(INDEX(EOF!E$28:E$282,MATCH(A115,EOF!A$28:A$282,0)),"-")/INDEX('Price List'!C:C,MATCH(A115,'Price List'!A:A,0))</f>
        <v>17.97</v>
      </c>
      <c r="E115" s="38">
        <v>0</v>
      </c>
    </row>
    <row r="116" spans="1:5" hidden="1" x14ac:dyDescent="0.25">
      <c r="A116" s="66" t="s">
        <v>93</v>
      </c>
      <c r="B116" s="103" t="s">
        <v>203</v>
      </c>
      <c r="C116" s="40">
        <f>IFERROR(INDEX(EOF!I$28:I$282,MATCH(A116,EOF!A$28:A$282,0)),"-")*INDEX('Price List'!C:C,MATCH(A116,'Price List'!A:A,0))</f>
        <v>0</v>
      </c>
      <c r="D116" s="41">
        <f>IFERROR(INDEX(EOF!E$28:E$282,MATCH(A116,EOF!A$28:A$282,0)),"-")/INDEX('Price List'!C:C,MATCH(A116,'Price List'!A:A,0))</f>
        <v>2.48</v>
      </c>
      <c r="E116" s="38">
        <v>0</v>
      </c>
    </row>
    <row r="117" spans="1:5" hidden="1" x14ac:dyDescent="0.25">
      <c r="A117" s="66" t="s">
        <v>126</v>
      </c>
      <c r="B117" s="103" t="s">
        <v>215</v>
      </c>
      <c r="C117" s="40">
        <f>IFERROR(INDEX(EOF!I$28:I$282,MATCH(A117,EOF!A$28:A$282,0)),"-")*INDEX('Price List'!C:C,MATCH(A117,'Price List'!A:A,0))</f>
        <v>0</v>
      </c>
      <c r="D117" s="41">
        <f>IFERROR(INDEX(EOF!E$28:E$282,MATCH(A117,EOF!A$28:A$282,0)),"-")/INDEX('Price List'!C:C,MATCH(A117,'Price List'!A:A,0))</f>
        <v>11.97</v>
      </c>
      <c r="E117" s="38">
        <v>0</v>
      </c>
    </row>
    <row r="118" spans="1:5" hidden="1" x14ac:dyDescent="0.25">
      <c r="A118" s="69" t="s">
        <v>316</v>
      </c>
      <c r="B118" s="103" t="s">
        <v>319</v>
      </c>
      <c r="C118" s="40">
        <f>IFERROR(INDEX(EOF!I$28:I$282,MATCH(A118,EOF!A$28:A$282,0)),"-")*INDEX('Price List'!C:C,MATCH(A118,'Price List'!A:A,0))</f>
        <v>0</v>
      </c>
      <c r="D118" s="41">
        <f>IFERROR(INDEX(EOF!E$28:E$282,MATCH(A118,EOF!A$28:A$282,0)),"-")/INDEX('Price List'!C:C,MATCH(A118,'Price List'!A:A,0))</f>
        <v>17.97</v>
      </c>
      <c r="E118" s="38">
        <v>0</v>
      </c>
    </row>
    <row r="119" spans="1:5" hidden="1" x14ac:dyDescent="0.25">
      <c r="A119" s="66" t="s">
        <v>128</v>
      </c>
      <c r="B119" s="103" t="s">
        <v>216</v>
      </c>
      <c r="C119" s="40">
        <f>IFERROR(INDEX(EOF!I$28:I$282,MATCH(A119,EOF!A$28:A$282,0)),"-")*INDEX('Price List'!C:C,MATCH(A119,'Price List'!A:A,0))</f>
        <v>0</v>
      </c>
      <c r="D119" s="41">
        <f>IFERROR(INDEX(EOF!E$28:E$282,MATCH(A119,EOF!A$28:A$282,0)),"-")/INDEX('Price List'!C:C,MATCH(A119,'Price List'!A:A,0))</f>
        <v>11.37</v>
      </c>
      <c r="E119" s="38">
        <v>0</v>
      </c>
    </row>
    <row r="120" spans="1:5" hidden="1" x14ac:dyDescent="0.25">
      <c r="A120" s="63" t="s">
        <v>130</v>
      </c>
      <c r="B120" s="103" t="s">
        <v>217</v>
      </c>
      <c r="C120" s="40">
        <f>IFERROR(INDEX(EOF!I$28:I$282,MATCH(A120,EOF!A$28:A$282,0)),"-")*INDEX('Price List'!C:C,MATCH(A120,'Price List'!A:A,0))</f>
        <v>0</v>
      </c>
      <c r="D120" s="41">
        <f>IFERROR(INDEX(EOF!E$28:E$282,MATCH(A120,EOF!A$28:A$282,0)),"-")/INDEX('Price List'!C:C,MATCH(A120,'Price List'!A:A,0))</f>
        <v>11.37</v>
      </c>
      <c r="E120" s="38">
        <v>0</v>
      </c>
    </row>
    <row r="121" spans="1:5" hidden="1" x14ac:dyDescent="0.25">
      <c r="A121" s="69" t="s">
        <v>132</v>
      </c>
      <c r="B121" s="103" t="s">
        <v>218</v>
      </c>
      <c r="C121" s="40">
        <f>IFERROR(INDEX(EOF!I$28:I$282,MATCH(A121,EOF!A$28:A$282,0)),"-")*INDEX('Price List'!C:C,MATCH(A121,'Price List'!A:A,0))</f>
        <v>0</v>
      </c>
      <c r="D121" s="41">
        <f>IFERROR(INDEX(EOF!E$28:E$282,MATCH(A121,EOF!A$28:A$282,0)),"-")/INDEX('Price List'!C:C,MATCH(A121,'Price List'!A:A,0))</f>
        <v>11.37</v>
      </c>
      <c r="E121" s="38">
        <v>0</v>
      </c>
    </row>
    <row r="122" spans="1:5" hidden="1" x14ac:dyDescent="0.25">
      <c r="A122" s="64" t="s">
        <v>134</v>
      </c>
      <c r="B122" s="103" t="s">
        <v>219</v>
      </c>
      <c r="C122" s="40">
        <f>IFERROR(INDEX(EOF!I$28:I$282,MATCH(A122,EOF!A$28:A$282,0)),"-")*INDEX('Price List'!C:C,MATCH(A122,'Price List'!A:A,0))</f>
        <v>0</v>
      </c>
      <c r="D122" s="41">
        <f>IFERROR(INDEX(EOF!E$28:E$282,MATCH(A122,EOF!A$28:A$282,0)),"-")/INDEX('Price List'!C:C,MATCH(A122,'Price List'!A:A,0))</f>
        <v>11.37</v>
      </c>
      <c r="E122" s="38">
        <v>0</v>
      </c>
    </row>
    <row r="123" spans="1:5" hidden="1" x14ac:dyDescent="0.25">
      <c r="A123" s="64" t="s">
        <v>142</v>
      </c>
      <c r="B123" s="103" t="s">
        <v>223</v>
      </c>
      <c r="C123" s="40">
        <f>IFERROR(INDEX(EOF!I$28:I$282,MATCH(A123,EOF!A$28:A$282,0)),"-")*INDEX('Price List'!C:C,MATCH(A123,'Price List'!A:A,0))</f>
        <v>0</v>
      </c>
      <c r="D123" s="41">
        <f>IFERROR(INDEX(EOF!E$28:E$282,MATCH(A123,EOF!A$28:A$282,0)),"-")/INDEX('Price List'!C:C,MATCH(A123,'Price List'!A:A,0))</f>
        <v>5.97</v>
      </c>
      <c r="E123" s="38">
        <v>0</v>
      </c>
    </row>
    <row r="124" spans="1:5" hidden="1" x14ac:dyDescent="0.25">
      <c r="A124" s="64" t="s">
        <v>136</v>
      </c>
      <c r="B124" s="103" t="s">
        <v>220</v>
      </c>
      <c r="C124" s="40">
        <f>IFERROR(INDEX(EOF!I$28:I$282,MATCH(A124,EOF!A$28:A$282,0)),"-")*INDEX('Price List'!C:C,MATCH(A124,'Price List'!A:A,0))</f>
        <v>0</v>
      </c>
      <c r="D124" s="41">
        <f>IFERROR(INDEX(EOF!E$28:E$282,MATCH(A124,EOF!A$28:A$282,0)),"-")/INDEX('Price List'!C:C,MATCH(A124,'Price List'!A:A,0))</f>
        <v>5.37</v>
      </c>
      <c r="E124" s="38">
        <v>0</v>
      </c>
    </row>
    <row r="125" spans="1:5" hidden="1" x14ac:dyDescent="0.25">
      <c r="A125" s="64" t="s">
        <v>140</v>
      </c>
      <c r="B125" s="103" t="s">
        <v>222</v>
      </c>
      <c r="C125" s="40">
        <f>IFERROR(INDEX(EOF!I$28:I$282,MATCH(A125,EOF!A$28:A$282,0)),"-")*INDEX('Price List'!C:C,MATCH(A125,'Price List'!A:A,0))</f>
        <v>0</v>
      </c>
      <c r="D125" s="41">
        <f>IFERROR(INDEX(EOF!E$28:E$282,MATCH(A125,EOF!A$28:A$282,0)),"-")/INDEX('Price List'!C:C,MATCH(A125,'Price List'!A:A,0))</f>
        <v>7.77</v>
      </c>
      <c r="E125" s="38">
        <v>0</v>
      </c>
    </row>
    <row r="126" spans="1:5" hidden="1" x14ac:dyDescent="0.25">
      <c r="A126" s="64" t="s">
        <v>407</v>
      </c>
      <c r="B126" s="103" t="s">
        <v>409</v>
      </c>
      <c r="C126" s="40">
        <f>IFERROR(INDEX(EOF!I$28:I$282,MATCH(A126,EOF!A$28:A$282,0)),"-")*INDEX('Price List'!C:C,MATCH(A126,'Price List'!A:A,0))</f>
        <v>0</v>
      </c>
      <c r="D126" s="41">
        <f>IFERROR(INDEX(EOF!E$28:E$282,MATCH(A126,EOF!A$28:A$282,0)),"-")/INDEX('Price List'!C:C,MATCH(A126,'Price List'!A:A,0))</f>
        <v>11.97</v>
      </c>
      <c r="E126" s="38">
        <v>0</v>
      </c>
    </row>
    <row r="127" spans="1:5" hidden="1" x14ac:dyDescent="0.25">
      <c r="A127" s="64" t="s">
        <v>410</v>
      </c>
      <c r="B127" s="103" t="s">
        <v>412</v>
      </c>
      <c r="C127" s="40">
        <f>IFERROR(INDEX(EOF!I$28:I$282,MATCH(A127,EOF!A$28:A$282,0)),"-")*INDEX('Price List'!C:C,MATCH(A127,'Price List'!A:A,0))</f>
        <v>0</v>
      </c>
      <c r="D127" s="41">
        <f>IFERROR(INDEX(EOF!E$28:E$282,MATCH(A127,EOF!A$28:A$282,0)),"-")/INDEX('Price List'!C:C,MATCH(A127,'Price List'!A:A,0))</f>
        <v>11.97</v>
      </c>
      <c r="E127" s="38">
        <v>0</v>
      </c>
    </row>
    <row r="128" spans="1:5" hidden="1" x14ac:dyDescent="0.25">
      <c r="A128" s="64" t="s">
        <v>558</v>
      </c>
      <c r="B128" s="103">
        <v>816332013027</v>
      </c>
      <c r="C128" s="40">
        <f>IFERROR(INDEX(EOF!I$28:I$282,MATCH(A128,EOF!A$28:A$282,0)),"-")*INDEX('Price List'!C:C,MATCH(A128,'Price List'!A:A,0))</f>
        <v>0</v>
      </c>
      <c r="D128" s="41">
        <f>IFERROR(INDEX(EOF!E$28:E$282,MATCH(A128,EOF!A$28:A$282,0)),"-")/INDEX('Price List'!C:C,MATCH(A128,'Price List'!A:A,0))</f>
        <v>7.77</v>
      </c>
      <c r="E128" s="38">
        <v>0</v>
      </c>
    </row>
    <row r="129" spans="1:5" hidden="1" x14ac:dyDescent="0.25">
      <c r="A129" s="63" t="s">
        <v>560</v>
      </c>
      <c r="B129" s="103">
        <v>816332013034</v>
      </c>
      <c r="C129" s="40">
        <f>IFERROR(INDEX(EOF!I$28:I$282,MATCH(A129,EOF!A$28:A$282,0)),"-")*INDEX('Price List'!C:C,MATCH(A129,'Price List'!A:A,0))</f>
        <v>0</v>
      </c>
      <c r="D129" s="41">
        <f>IFERROR(INDEX(EOF!E$28:E$282,MATCH(A129,EOF!A$28:A$282,0)),"-")/INDEX('Price List'!C:C,MATCH(A129,'Price List'!A:A,0))</f>
        <v>8.9700000000000006</v>
      </c>
      <c r="E129" s="38">
        <v>0</v>
      </c>
    </row>
    <row r="130" spans="1:5" hidden="1" x14ac:dyDescent="0.25">
      <c r="A130" s="66" t="s">
        <v>562</v>
      </c>
      <c r="B130" s="103">
        <v>816332013041</v>
      </c>
      <c r="C130" s="40">
        <f>IFERROR(INDEX(EOF!I$28:I$282,MATCH(A130,EOF!A$28:A$282,0)),"-")*INDEX('Price List'!C:C,MATCH(A130,'Price List'!A:A,0))</f>
        <v>0</v>
      </c>
      <c r="D130" s="41">
        <f>IFERROR(INDEX(EOF!E$28:E$282,MATCH(A130,EOF!A$28:A$282,0)),"-")/INDEX('Price List'!C:C,MATCH(A130,'Price List'!A:A,0))</f>
        <v>11.97</v>
      </c>
      <c r="E130" s="38">
        <v>0</v>
      </c>
    </row>
    <row r="131" spans="1:5" hidden="1" x14ac:dyDescent="0.25">
      <c r="A131" s="66" t="s">
        <v>386</v>
      </c>
      <c r="B131" s="103" t="s">
        <v>388</v>
      </c>
      <c r="C131" s="40">
        <f>IFERROR(INDEX(EOF!I$28:I$282,MATCH(A131,EOF!A$28:A$282,0)),"-")*INDEX('Price List'!C:C,MATCH(A131,'Price List'!A:A,0))</f>
        <v>0</v>
      </c>
      <c r="D131" s="41">
        <f>IFERROR(INDEX(EOF!E$28:E$282,MATCH(A131,EOF!A$28:A$282,0)),"-")/INDEX('Price List'!C:C,MATCH(A131,'Price List'!A:A,0))</f>
        <v>4.17</v>
      </c>
      <c r="E131" s="38">
        <v>0</v>
      </c>
    </row>
    <row r="132" spans="1:5" hidden="1" x14ac:dyDescent="0.25">
      <c r="A132" s="66" t="s">
        <v>121</v>
      </c>
      <c r="B132" s="103" t="s">
        <v>195</v>
      </c>
      <c r="C132" s="40">
        <f>IFERROR(INDEX(EOF!I$28:I$282,MATCH(A132,EOF!A$28:A$282,0)),"-")*INDEX('Price List'!C:C,MATCH(A132,'Price List'!A:A,0))</f>
        <v>0</v>
      </c>
      <c r="D132" s="41">
        <f>IFERROR(INDEX(EOF!E$28:E$282,MATCH(A132,EOF!A$28:A$282,0)),"-")/INDEX('Price List'!C:C,MATCH(A132,'Price List'!A:A,0))</f>
        <v>23.97</v>
      </c>
      <c r="E132" s="38">
        <v>0</v>
      </c>
    </row>
    <row r="133" spans="1:5" hidden="1" x14ac:dyDescent="0.25">
      <c r="A133" s="66" t="s">
        <v>122</v>
      </c>
      <c r="B133" s="103" t="s">
        <v>196</v>
      </c>
      <c r="C133" s="40">
        <f>IFERROR(INDEX(EOF!I$28:I$282,MATCH(A133,EOF!A$28:A$282,0)),"-")*INDEX('Price List'!C:C,MATCH(A133,'Price List'!A:A,0))</f>
        <v>0</v>
      </c>
      <c r="D133" s="41">
        <f>IFERROR(INDEX(EOF!E$28:E$282,MATCH(A133,EOF!A$28:A$282,0)),"-")/INDEX('Price List'!C:C,MATCH(A133,'Price List'!A:A,0))</f>
        <v>17.97</v>
      </c>
      <c r="E133" s="38">
        <v>0</v>
      </c>
    </row>
    <row r="134" spans="1:5" hidden="1" x14ac:dyDescent="0.25">
      <c r="A134" s="66" t="s">
        <v>123</v>
      </c>
      <c r="B134" s="103" t="s">
        <v>197</v>
      </c>
      <c r="C134" s="40">
        <f>IFERROR(INDEX(EOF!I$28:I$282,MATCH(A134,EOF!A$28:A$282,0)),"-")*INDEX('Price List'!C:C,MATCH(A134,'Price List'!A:A,0))</f>
        <v>0</v>
      </c>
      <c r="D134" s="41">
        <f>IFERROR(INDEX(EOF!E$28:E$282,MATCH(A134,EOF!A$28:A$282,0)),"-")/INDEX('Price List'!C:C,MATCH(A134,'Price List'!A:A,0))</f>
        <v>14.97</v>
      </c>
      <c r="E134" s="38">
        <v>0</v>
      </c>
    </row>
    <row r="135" spans="1:5" hidden="1" x14ac:dyDescent="0.25">
      <c r="A135" s="55" t="s">
        <v>260</v>
      </c>
      <c r="B135" s="103" t="s">
        <v>262</v>
      </c>
      <c r="C135" s="40">
        <f>IFERROR(INDEX(EOF!I$28:I$282,MATCH(A135,EOF!A$28:A$282,0)),"-")*INDEX('Price List'!C:C,MATCH(A135,'Price List'!A:A,0))</f>
        <v>0</v>
      </c>
      <c r="D135" s="41">
        <f>IFERROR(INDEX(EOF!E$28:E$282,MATCH(A135,EOF!A$28:A$282,0)),"-")/INDEX('Price List'!C:C,MATCH(A135,'Price List'!A:A,0))</f>
        <v>7.77</v>
      </c>
      <c r="E135" s="38">
        <v>0</v>
      </c>
    </row>
    <row r="136" spans="1:5" hidden="1" x14ac:dyDescent="0.25">
      <c r="A136" s="51" t="s">
        <v>389</v>
      </c>
      <c r="B136" s="103" t="s">
        <v>391</v>
      </c>
      <c r="C136" s="40">
        <f>IFERROR(INDEX(EOF!I$28:I$282,MATCH(A136,EOF!A$28:A$282,0)),"-")*INDEX('Price List'!C:C,MATCH(A136,'Price List'!A:A,0))</f>
        <v>0</v>
      </c>
      <c r="D136" s="41">
        <f>IFERROR(INDEX(EOF!E$28:E$282,MATCH(A136,EOF!A$28:A$282,0)),"-")/INDEX('Price List'!C:C,MATCH(A136,'Price List'!A:A,0))</f>
        <v>5.97</v>
      </c>
      <c r="E136" s="38">
        <v>0</v>
      </c>
    </row>
    <row r="137" spans="1:5" hidden="1" x14ac:dyDescent="0.25">
      <c r="A137" s="55" t="s">
        <v>392</v>
      </c>
      <c r="B137" s="103" t="s">
        <v>394</v>
      </c>
      <c r="C137" s="40">
        <f>IFERROR(INDEX(EOF!I$28:I$282,MATCH(A137,EOF!A$28:A$282,0)),"-")*INDEX('Price List'!C:C,MATCH(A137,'Price List'!A:A,0))</f>
        <v>0</v>
      </c>
      <c r="D137" s="41">
        <f>IFERROR(INDEX(EOF!E$28:E$282,MATCH(A137,EOF!A$28:A$282,0)),"-")/INDEX('Price List'!C:C,MATCH(A137,'Price List'!A:A,0))</f>
        <v>5.97</v>
      </c>
      <c r="E137" s="38">
        <v>0</v>
      </c>
    </row>
    <row r="138" spans="1:5" hidden="1" x14ac:dyDescent="0.25">
      <c r="A138" s="55" t="s">
        <v>395</v>
      </c>
      <c r="B138" s="103" t="s">
        <v>397</v>
      </c>
      <c r="C138" s="40">
        <f>IFERROR(INDEX(EOF!I$28:I$282,MATCH(A138,EOF!A$28:A$282,0)),"-")*INDEX('Price List'!C:C,MATCH(A138,'Price List'!A:A,0))</f>
        <v>0</v>
      </c>
      <c r="D138" s="41">
        <f>IFERROR(INDEX(EOF!E$28:E$282,MATCH(A138,EOF!A$28:A$282,0)),"-")/INDEX('Price List'!C:C,MATCH(A138,'Price List'!A:A,0))</f>
        <v>5.97</v>
      </c>
      <c r="E138" s="38">
        <v>0</v>
      </c>
    </row>
    <row r="139" spans="1:5" hidden="1" x14ac:dyDescent="0.25">
      <c r="A139" s="63" t="s">
        <v>398</v>
      </c>
      <c r="B139" s="103" t="s">
        <v>400</v>
      </c>
      <c r="C139" s="40">
        <f>IFERROR(INDEX(EOF!I$28:I$282,MATCH(A139,EOF!A$28:A$282,0)),"-")*INDEX('Price List'!C:C,MATCH(A139,'Price List'!A:A,0))</f>
        <v>0</v>
      </c>
      <c r="D139" s="41">
        <f>IFERROR(INDEX(EOF!E$28:E$282,MATCH(A139,EOF!A$28:A$282,0)),"-")/INDEX('Price List'!C:C,MATCH(A139,'Price List'!A:A,0))</f>
        <v>5.97</v>
      </c>
      <c r="E139" s="38">
        <v>0</v>
      </c>
    </row>
    <row r="140" spans="1:5" hidden="1" x14ac:dyDescent="0.25">
      <c r="A140" s="63" t="s">
        <v>401</v>
      </c>
      <c r="B140" s="103" t="s">
        <v>403</v>
      </c>
      <c r="C140" s="40">
        <f>IFERROR(INDEX(EOF!I$28:I$282,MATCH(A140,EOF!A$28:A$282,0)),"-")*INDEX('Price List'!C:C,MATCH(A140,'Price List'!A:A,0))</f>
        <v>0</v>
      </c>
      <c r="D140" s="41">
        <f>IFERROR(INDEX(EOF!E$28:E$282,MATCH(A140,EOF!A$28:A$282,0)),"-")/INDEX('Price List'!C:C,MATCH(A140,'Price List'!A:A,0))</f>
        <v>5.97</v>
      </c>
      <c r="E140" s="38">
        <v>0</v>
      </c>
    </row>
    <row r="141" spans="1:5" hidden="1" x14ac:dyDescent="0.25">
      <c r="A141" s="51" t="s">
        <v>404</v>
      </c>
      <c r="B141" s="103" t="s">
        <v>406</v>
      </c>
      <c r="C141" s="40">
        <f>IFERROR(INDEX(EOF!I$28:I$282,MATCH(A141,EOF!A$28:A$282,0)),"-")*INDEX('Price List'!C:C,MATCH(A141,'Price List'!A:A,0))</f>
        <v>0</v>
      </c>
      <c r="D141" s="41">
        <f>IFERROR(INDEX(EOF!E$28:E$282,MATCH(A141,EOF!A$28:A$282,0)),"-")/INDEX('Price List'!C:C,MATCH(A141,'Price List'!A:A,0))</f>
        <v>5.97</v>
      </c>
      <c r="E141" s="38">
        <v>0</v>
      </c>
    </row>
    <row r="142" spans="1:5" hidden="1" x14ac:dyDescent="0.25">
      <c r="A142" s="55" t="s">
        <v>257</v>
      </c>
      <c r="B142" s="103" t="s">
        <v>259</v>
      </c>
      <c r="C142" s="40">
        <f>IFERROR(INDEX(EOF!I$28:I$282,MATCH(A142,EOF!A$28:A$282,0)),"-")*INDEX('Price List'!C:C,MATCH(A142,'Price List'!A:A,0))</f>
        <v>0</v>
      </c>
      <c r="D142" s="41">
        <f>IFERROR(INDEX(EOF!E$28:E$282,MATCH(A142,EOF!A$28:A$282,0)),"-")/INDEX('Price List'!C:C,MATCH(A142,'Price List'!A:A,0))</f>
        <v>13.77</v>
      </c>
      <c r="E142" s="38">
        <v>0</v>
      </c>
    </row>
    <row r="143" spans="1:5" hidden="1" x14ac:dyDescent="0.25">
      <c r="A143" s="55" t="s">
        <v>138</v>
      </c>
      <c r="B143" s="103" t="s">
        <v>221</v>
      </c>
      <c r="C143" s="40">
        <f>IFERROR(INDEX(EOF!I$28:I$282,MATCH(A143,EOF!A$28:A$282,0)),"-")*INDEX('Price List'!C:C,MATCH(A143,'Price List'!A:A,0))</f>
        <v>0</v>
      </c>
      <c r="D143" s="41">
        <f>IFERROR(INDEX(EOF!E$28:E$282,MATCH(A143,EOF!A$28:A$282,0)),"-")/INDEX('Price List'!C:C,MATCH(A143,'Price List'!A:A,0))</f>
        <v>11.97</v>
      </c>
      <c r="E143" s="38">
        <v>0</v>
      </c>
    </row>
    <row r="144" spans="1:5" hidden="1" x14ac:dyDescent="0.25">
      <c r="A144" s="55" t="s">
        <v>413</v>
      </c>
      <c r="B144" s="103">
        <v>816322011545</v>
      </c>
      <c r="C144" s="40">
        <f>IFERROR(INDEX(EOF!I$28:I$282,MATCH(A144,EOF!A$28:A$282,0)),"-")*INDEX('Price List'!C:C,MATCH(A144,'Price List'!A:A,0))</f>
        <v>0</v>
      </c>
      <c r="D144" s="41">
        <f>IFERROR(INDEX(EOF!E$28:E$282,MATCH(A144,EOF!A$28:A$282,0)),"-")/INDEX('Price List'!C:C,MATCH(A144,'Price List'!A:A,0))</f>
        <v>17.97</v>
      </c>
      <c r="E144" s="38">
        <v>0</v>
      </c>
    </row>
    <row r="145" spans="1:5" hidden="1" x14ac:dyDescent="0.25">
      <c r="A145" s="63"/>
      <c r="B145" s="103"/>
      <c r="C145" s="40"/>
      <c r="D145" s="41"/>
    </row>
    <row r="146" spans="1:5" hidden="1" x14ac:dyDescent="0.25">
      <c r="A146" s="63" t="s">
        <v>565</v>
      </c>
      <c r="B146" s="103">
        <v>816332013003</v>
      </c>
      <c r="C146" s="40">
        <f>IFERROR(INDEX(EOF!I$28:I$282,MATCH(A146,EOF!A$28:A$282,0)),"-")*INDEX('Price List'!C:C,MATCH(A146,'Price List'!A:A,0))</f>
        <v>0</v>
      </c>
      <c r="D146" s="41">
        <f>IFERROR(INDEX(EOF!E$28:E$282,MATCH(A146,EOF!A$28:A$282,0)),"-")/INDEX('Price List'!C:C,MATCH(A146,'Price List'!A:A,0))</f>
        <v>35.97</v>
      </c>
      <c r="E146" s="38">
        <v>0</v>
      </c>
    </row>
    <row r="147" spans="1:5" hidden="1" x14ac:dyDescent="0.25">
      <c r="A147" s="63" t="s">
        <v>416</v>
      </c>
      <c r="B147" s="103" t="s">
        <v>418</v>
      </c>
      <c r="C147" s="40">
        <f>IFERROR(INDEX(EOF!I$28:I$282,MATCH(A147,EOF!A$28:A$282,0)),"-")*INDEX('Price List'!C:C,MATCH(A147,'Price List'!A:A,0))</f>
        <v>0</v>
      </c>
      <c r="D147" s="41">
        <f>IFERROR(INDEX(EOF!E$28:E$282,MATCH(A147,EOF!A$28:A$282,0)),"-")/INDEX('Price List'!C:C,MATCH(A147,'Price List'!A:A,0))</f>
        <v>35.97</v>
      </c>
      <c r="E147" s="38">
        <v>0</v>
      </c>
    </row>
    <row r="148" spans="1:5" hidden="1" x14ac:dyDescent="0.25">
      <c r="A148" s="63" t="s">
        <v>419</v>
      </c>
      <c r="B148" s="103" t="s">
        <v>421</v>
      </c>
      <c r="C148" s="40">
        <f>IFERROR(INDEX(EOF!I$28:I$282,MATCH(A148,EOF!A$28:A$282,0)),"-")*INDEX('Price List'!C:C,MATCH(A148,'Price List'!A:A,0))</f>
        <v>0</v>
      </c>
      <c r="D148" s="41">
        <f>IFERROR(INDEX(EOF!E$28:E$282,MATCH(A148,EOF!A$28:A$282,0)),"-")/INDEX('Price List'!C:C,MATCH(A148,'Price List'!A:A,0))</f>
        <v>35.97</v>
      </c>
      <c r="E148" s="38">
        <v>0</v>
      </c>
    </row>
    <row r="149" spans="1:5" hidden="1" x14ac:dyDescent="0.25">
      <c r="A149" s="55" t="s">
        <v>567</v>
      </c>
      <c r="B149" s="103">
        <v>816332012761</v>
      </c>
      <c r="C149" s="40">
        <f>IFERROR(INDEX(EOF!I$28:I$282,MATCH(A149,EOF!A$28:A$282,0)),"-")*INDEX('Price List'!C:C,MATCH(A149,'Price List'!A:A,0))</f>
        <v>0</v>
      </c>
      <c r="D149" s="41">
        <f>IFERROR(INDEX(EOF!E$28:E$282,MATCH(A149,EOF!A$28:A$282,0)),"-")/INDEX('Price List'!C:C,MATCH(A149,'Price List'!A:A,0))</f>
        <v>35.97</v>
      </c>
      <c r="E149" s="38">
        <v>0</v>
      </c>
    </row>
    <row r="150" spans="1:5" hidden="1" x14ac:dyDescent="0.25">
      <c r="A150" s="55" t="s">
        <v>148</v>
      </c>
      <c r="B150" s="103" t="s">
        <v>226</v>
      </c>
      <c r="C150" s="40">
        <f>IFERROR(INDEX(EOF!I$28:I$282,MATCH(A150,EOF!A$28:A$282,0)),"-")*INDEX('Price List'!C:C,MATCH(A150,'Price List'!A:A,0))</f>
        <v>0</v>
      </c>
      <c r="D150" s="41">
        <f>IFERROR(INDEX(EOF!E$28:E$282,MATCH(A150,EOF!A$28:A$282,0)),"-")/INDEX('Price List'!C:C,MATCH(A150,'Price List'!A:A,0))</f>
        <v>5.97</v>
      </c>
      <c r="E150" s="38">
        <v>0</v>
      </c>
    </row>
    <row r="151" spans="1:5" hidden="1" x14ac:dyDescent="0.25">
      <c r="A151" s="55" t="s">
        <v>569</v>
      </c>
      <c r="B151" s="103" t="s">
        <v>669</v>
      </c>
      <c r="C151" s="40">
        <f>IFERROR(INDEX(EOF!I$28:I$282,MATCH(A151,EOF!A$28:A$282,0)),"-")*INDEX('Price List'!C:C,MATCH(A151,'Price List'!A:A,0))</f>
        <v>0</v>
      </c>
      <c r="D151" s="41">
        <f>IFERROR(INDEX(EOF!E$28:E$282,MATCH(A151,EOF!A$28:A$282,0)),"-")/INDEX('Price List'!C:C,MATCH(A151,'Price List'!A:A,0))</f>
        <v>71.64</v>
      </c>
      <c r="E151" s="38">
        <v>0</v>
      </c>
    </row>
    <row r="152" spans="1:5" hidden="1" x14ac:dyDescent="0.25">
      <c r="A152" s="55" t="s">
        <v>149</v>
      </c>
      <c r="B152" s="103" t="s">
        <v>227</v>
      </c>
      <c r="C152" s="40">
        <f>IFERROR(INDEX(EOF!I$28:I$282,MATCH(A152,EOF!A$28:A$282,0)),"-")*INDEX('Price List'!C:C,MATCH(A152,'Price List'!A:A,0))</f>
        <v>0</v>
      </c>
      <c r="D152" s="41">
        <f>IFERROR(INDEX(EOF!E$28:E$282,MATCH(A152,EOF!A$28:A$282,0)),"-")/INDEX('Price List'!C:C,MATCH(A152,'Price List'!A:A,0))</f>
        <v>5.97</v>
      </c>
      <c r="E152" s="38">
        <v>0</v>
      </c>
    </row>
    <row r="153" spans="1:5" hidden="1" x14ac:dyDescent="0.25">
      <c r="A153" s="69" t="s">
        <v>571</v>
      </c>
      <c r="B153" s="103" t="s">
        <v>670</v>
      </c>
      <c r="C153" s="40">
        <f>IFERROR(INDEX(EOF!I$28:I$282,MATCH(A153,EOF!A$28:A$282,0)),"-")*INDEX('Price List'!C:C,MATCH(A153,'Price List'!A:A,0))</f>
        <v>0</v>
      </c>
      <c r="D153" s="41">
        <f>IFERROR(INDEX(EOF!E$28:E$282,MATCH(A153,EOF!A$28:A$282,0)),"-")/INDEX('Price List'!C:C,MATCH(A153,'Price List'!A:A,0))</f>
        <v>89.55</v>
      </c>
      <c r="E153" s="38">
        <v>0</v>
      </c>
    </row>
    <row r="154" spans="1:5" hidden="1" x14ac:dyDescent="0.25">
      <c r="A154" s="69" t="s">
        <v>150</v>
      </c>
      <c r="B154" s="103" t="s">
        <v>228</v>
      </c>
      <c r="C154" s="40">
        <f>IFERROR(INDEX(EOF!I$28:I$282,MATCH(A154,EOF!A$28:A$282,0)),"-")*INDEX('Price List'!C:C,MATCH(A154,'Price List'!A:A,0))</f>
        <v>0</v>
      </c>
      <c r="D154" s="41">
        <f>IFERROR(INDEX(EOF!E$28:E$282,MATCH(A154,EOF!A$28:A$282,0)),"-")/INDEX('Price List'!C:C,MATCH(A154,'Price List'!A:A,0))</f>
        <v>2.7</v>
      </c>
      <c r="E154" s="38">
        <v>0</v>
      </c>
    </row>
    <row r="155" spans="1:5" hidden="1" x14ac:dyDescent="0.25">
      <c r="A155" s="69" t="s">
        <v>573</v>
      </c>
      <c r="B155" s="103" t="s">
        <v>671</v>
      </c>
      <c r="C155" s="40">
        <f>IFERROR(INDEX(EOF!I$28:I$282,MATCH(A155,EOF!A$28:A$282,0)),"-")*INDEX('Price List'!C:C,MATCH(A155,'Price List'!A:A,0))</f>
        <v>0</v>
      </c>
      <c r="D155" s="41">
        <f>IFERROR(INDEX(EOF!E$28:E$282,MATCH(A155,EOF!A$28:A$282,0)),"-")/INDEX('Price List'!C:C,MATCH(A155,'Price List'!A:A,0))</f>
        <v>54</v>
      </c>
      <c r="E155" s="38">
        <v>0</v>
      </c>
    </row>
    <row r="156" spans="1:5" hidden="1" x14ac:dyDescent="0.25">
      <c r="A156" s="69" t="s">
        <v>575</v>
      </c>
      <c r="B156" s="103">
        <v>816332013324</v>
      </c>
      <c r="C156" s="40">
        <f>IFERROR(INDEX(EOF!I$28:I$282,MATCH(A156,EOF!A$28:A$282,0)),"-")*INDEX('Price List'!C:C,MATCH(A156,'Price List'!A:A,0))</f>
        <v>0</v>
      </c>
      <c r="D156" s="41">
        <f>IFERROR(INDEX(EOF!E$28:E$282,MATCH(A156,EOF!A$28:A$282,0)),"-")/INDEX('Price List'!C:C,MATCH(A156,'Price List'!A:A,0))</f>
        <v>14.97</v>
      </c>
      <c r="E156" s="38">
        <v>0</v>
      </c>
    </row>
    <row r="157" spans="1:5" hidden="1" x14ac:dyDescent="0.25">
      <c r="A157" s="55" t="s">
        <v>577</v>
      </c>
      <c r="B157" s="103">
        <v>816332013362</v>
      </c>
      <c r="C157" s="40">
        <f>IFERROR(INDEX(EOF!I$28:I$282,MATCH(A157,EOF!A$28:A$282,0)),"-")*INDEX('Price List'!C:C,MATCH(A157,'Price List'!A:A,0))</f>
        <v>0</v>
      </c>
      <c r="D157" s="41">
        <f>IFERROR(INDEX(EOF!E$28:E$282,MATCH(A157,EOF!A$28:A$282,0)),"-")/INDEX('Price List'!C:C,MATCH(A157,'Price List'!A:A,0))</f>
        <v>14.97</v>
      </c>
      <c r="E157" s="38">
        <v>0</v>
      </c>
    </row>
    <row r="158" spans="1:5" hidden="1" x14ac:dyDescent="0.25">
      <c r="A158" s="55" t="s">
        <v>579</v>
      </c>
      <c r="B158" s="103">
        <v>816332013393</v>
      </c>
      <c r="C158" s="40">
        <f>IFERROR(INDEX(EOF!I$28:I$282,MATCH(A158,EOF!A$28:A$282,0)),"-")*INDEX('Price List'!C:C,MATCH(A158,'Price List'!A:A,0))</f>
        <v>0</v>
      </c>
      <c r="D158" s="41">
        <f>IFERROR(INDEX(EOF!E$28:E$282,MATCH(A158,EOF!A$28:A$282,0)),"-")/INDEX('Price List'!C:C,MATCH(A158,'Price List'!A:A,0))</f>
        <v>14.97</v>
      </c>
      <c r="E158" s="38">
        <v>0</v>
      </c>
    </row>
    <row r="159" spans="1:5" hidden="1" x14ac:dyDescent="0.25">
      <c r="A159" s="55" t="s">
        <v>581</v>
      </c>
      <c r="B159" s="103">
        <v>816332013072</v>
      </c>
      <c r="C159" s="40">
        <f>IFERROR(INDEX(EOF!I$28:I$282,MATCH(A159,EOF!A$28:A$282,0)),"-")*INDEX('Price List'!C:C,MATCH(A159,'Price List'!A:A,0))</f>
        <v>0</v>
      </c>
      <c r="D159" s="41">
        <f>IFERROR(INDEX(EOF!E$28:E$282,MATCH(A159,EOF!A$28:A$282,0)),"-")/INDEX('Price List'!C:C,MATCH(A159,'Price List'!A:A,0))</f>
        <v>14.97</v>
      </c>
      <c r="E159" s="38">
        <v>0</v>
      </c>
    </row>
    <row r="160" spans="1:5" hidden="1" x14ac:dyDescent="0.25">
      <c r="A160" s="55" t="s">
        <v>583</v>
      </c>
      <c r="B160" s="103">
        <v>816332013300</v>
      </c>
      <c r="C160" s="40">
        <f>IFERROR(INDEX(EOF!I$28:I$282,MATCH(A160,EOF!A$28:A$282,0)),"-")*INDEX('Price List'!C:C,MATCH(A160,'Price List'!A:A,0))</f>
        <v>0</v>
      </c>
      <c r="D160" s="41">
        <f>IFERROR(INDEX(EOF!E$28:E$282,MATCH(A160,EOF!A$28:A$282,0)),"-")/INDEX('Price List'!C:C,MATCH(A160,'Price List'!A:A,0))</f>
        <v>14.97</v>
      </c>
      <c r="E160" s="38">
        <v>0</v>
      </c>
    </row>
    <row r="161" spans="1:5" hidden="1" x14ac:dyDescent="0.25">
      <c r="A161" s="63" t="s">
        <v>585</v>
      </c>
      <c r="B161" s="103">
        <v>816332013331</v>
      </c>
      <c r="C161" s="40">
        <f>IFERROR(INDEX(EOF!I$28:I$282,MATCH(A161,EOF!A$28:A$282,0)),"-")*INDEX('Price List'!C:C,MATCH(A161,'Price List'!A:A,0))</f>
        <v>0</v>
      </c>
      <c r="D161" s="41">
        <f>IFERROR(INDEX(EOF!E$28:E$282,MATCH(A161,EOF!A$28:A$282,0)),"-")/INDEX('Price List'!C:C,MATCH(A161,'Price List'!A:A,0))</f>
        <v>14.97</v>
      </c>
      <c r="E161" s="38">
        <v>0</v>
      </c>
    </row>
    <row r="162" spans="1:5" hidden="1" x14ac:dyDescent="0.25">
      <c r="A162" s="63" t="s">
        <v>587</v>
      </c>
      <c r="B162" s="103">
        <v>816332013355</v>
      </c>
      <c r="C162" s="40">
        <f>IFERROR(INDEX(EOF!I$28:I$282,MATCH(A162,EOF!A$28:A$282,0)),"-")*INDEX('Price List'!C:C,MATCH(A162,'Price List'!A:A,0))</f>
        <v>0</v>
      </c>
      <c r="D162" s="41">
        <f>IFERROR(INDEX(EOF!E$28:E$282,MATCH(A162,EOF!A$28:A$282,0)),"-")/INDEX('Price List'!C:C,MATCH(A162,'Price List'!A:A,0))</f>
        <v>14.97</v>
      </c>
      <c r="E162" s="38">
        <v>0</v>
      </c>
    </row>
    <row r="163" spans="1:5" hidden="1" x14ac:dyDescent="0.25">
      <c r="A163" s="63" t="s">
        <v>589</v>
      </c>
      <c r="B163" s="103">
        <v>816332013096</v>
      </c>
      <c r="C163" s="40">
        <f>IFERROR(INDEX(EOF!I$28:I$282,MATCH(A163,EOF!A$28:A$282,0)),"-")*INDEX('Price List'!C:C,MATCH(A163,'Price List'!A:A,0))</f>
        <v>0</v>
      </c>
      <c r="D163" s="41">
        <f>IFERROR(INDEX(EOF!E$28:E$282,MATCH(A163,EOF!A$28:A$282,0)),"-")/INDEX('Price List'!C:C,MATCH(A163,'Price List'!A:A,0))</f>
        <v>14.97</v>
      </c>
      <c r="E163" s="38">
        <v>0</v>
      </c>
    </row>
    <row r="164" spans="1:5" hidden="1" x14ac:dyDescent="0.25">
      <c r="A164" s="63" t="s">
        <v>591</v>
      </c>
      <c r="B164" s="103">
        <v>816332013065</v>
      </c>
      <c r="C164" s="40">
        <f>IFERROR(INDEX(EOF!I$28:I$282,MATCH(A164,EOF!A$28:A$282,0)),"-")*INDEX('Price List'!C:C,MATCH(A164,'Price List'!A:A,0))</f>
        <v>0</v>
      </c>
      <c r="D164" s="41">
        <f>IFERROR(INDEX(EOF!E$28:E$282,MATCH(A164,EOF!A$28:A$282,0)),"-")/INDEX('Price List'!C:C,MATCH(A164,'Price List'!A:A,0))</f>
        <v>14.97</v>
      </c>
      <c r="E164" s="38">
        <v>0</v>
      </c>
    </row>
    <row r="165" spans="1:5" hidden="1" x14ac:dyDescent="0.25">
      <c r="A165" s="51" t="s">
        <v>593</v>
      </c>
      <c r="B165" s="103">
        <v>816332013287</v>
      </c>
      <c r="C165" s="40">
        <f>IFERROR(INDEX(EOF!I$28:I$282,MATCH(A165,EOF!A$28:A$282,0)),"-")*INDEX('Price List'!C:C,MATCH(A165,'Price List'!A:A,0))</f>
        <v>0</v>
      </c>
      <c r="D165" s="41">
        <f>IFERROR(INDEX(EOF!E$28:E$282,MATCH(A165,EOF!A$28:A$282,0)),"-")/INDEX('Price List'!C:C,MATCH(A165,'Price List'!A:A,0))</f>
        <v>14.97</v>
      </c>
      <c r="E165" s="38">
        <v>0</v>
      </c>
    </row>
    <row r="166" spans="1:5" hidden="1" x14ac:dyDescent="0.25">
      <c r="A166" s="55" t="s">
        <v>595</v>
      </c>
      <c r="B166" s="103">
        <v>816332013317</v>
      </c>
      <c r="C166" s="40">
        <f>IFERROR(INDEX(EOF!I$28:I$282,MATCH(A166,EOF!A$28:A$282,0)),"-")*INDEX('Price List'!C:C,MATCH(A166,'Price List'!A:A,0))</f>
        <v>0</v>
      </c>
      <c r="D166" s="41">
        <f>IFERROR(INDEX(EOF!E$28:E$282,MATCH(A166,EOF!A$28:A$282,0)),"-")/INDEX('Price List'!C:C,MATCH(A166,'Price List'!A:A,0))</f>
        <v>14.97</v>
      </c>
      <c r="E166" s="38">
        <v>0</v>
      </c>
    </row>
    <row r="167" spans="1:5" hidden="1" x14ac:dyDescent="0.25">
      <c r="A167" s="72" t="s">
        <v>597</v>
      </c>
      <c r="B167" s="103">
        <v>816332013348</v>
      </c>
      <c r="C167" s="40">
        <f>IFERROR(INDEX(EOF!I$28:I$282,MATCH(A167,EOF!A$28:A$282,0)),"-")*INDEX('Price List'!C:C,MATCH(A167,'Price List'!A:A,0))</f>
        <v>0</v>
      </c>
      <c r="D167" s="41">
        <f>IFERROR(INDEX(EOF!E$28:E$282,MATCH(A167,EOF!A$28:A$282,0)),"-")/INDEX('Price List'!C:C,MATCH(A167,'Price List'!A:A,0))</f>
        <v>14.97</v>
      </c>
      <c r="E167" s="38">
        <v>0</v>
      </c>
    </row>
    <row r="168" spans="1:5" hidden="1" x14ac:dyDescent="0.25">
      <c r="A168" s="72" t="s">
        <v>599</v>
      </c>
      <c r="B168" s="103">
        <v>816332013409</v>
      </c>
      <c r="C168" s="40">
        <f>IFERROR(INDEX(EOF!I$28:I$282,MATCH(A168,EOF!A$28:A$282,0)),"-")*INDEX('Price List'!C:C,MATCH(A168,'Price List'!A:A,0))</f>
        <v>0</v>
      </c>
      <c r="D168" s="41">
        <f>IFERROR(INDEX(EOF!E$28:E$282,MATCH(A168,EOF!A$28:A$282,0)),"-")/INDEX('Price List'!C:C,MATCH(A168,'Price List'!A:A,0))</f>
        <v>14.97</v>
      </c>
      <c r="E168" s="38">
        <v>0</v>
      </c>
    </row>
    <row r="169" spans="1:5" hidden="1" x14ac:dyDescent="0.25">
      <c r="A169" s="72" t="s">
        <v>601</v>
      </c>
      <c r="B169" s="103">
        <v>816332013386</v>
      </c>
      <c r="C169" s="40">
        <f>IFERROR(INDEX(EOF!I$28:I$282,MATCH(A169,EOF!A$28:A$282,0)),"-")*INDEX('Price List'!C:C,MATCH(A169,'Price List'!A:A,0))</f>
        <v>0</v>
      </c>
      <c r="D169" s="41">
        <f>IFERROR(INDEX(EOF!E$28:E$282,MATCH(A169,EOF!A$28:A$282,0)),"-")/INDEX('Price List'!C:C,MATCH(A169,'Price List'!A:A,0))</f>
        <v>14.97</v>
      </c>
      <c r="E169" s="38">
        <v>0</v>
      </c>
    </row>
    <row r="170" spans="1:5" hidden="1" x14ac:dyDescent="0.25">
      <c r="A170" s="72" t="s">
        <v>603</v>
      </c>
      <c r="B170" s="103">
        <v>816332013089</v>
      </c>
      <c r="C170" s="40">
        <f>IFERROR(INDEX(EOF!I$28:I$282,MATCH(A170,EOF!A$28:A$282,0)),"-")*INDEX('Price List'!C:C,MATCH(A170,'Price List'!A:A,0))</f>
        <v>0</v>
      </c>
      <c r="D170" s="41">
        <f>IFERROR(INDEX(EOF!E$28:E$282,MATCH(A170,EOF!A$28:A$282,0)),"-")/INDEX('Price List'!C:C,MATCH(A170,'Price List'!A:A,0))</f>
        <v>14.97</v>
      </c>
      <c r="E170" s="38">
        <v>0</v>
      </c>
    </row>
    <row r="171" spans="1:5" hidden="1" x14ac:dyDescent="0.25">
      <c r="A171" s="72" t="s">
        <v>605</v>
      </c>
      <c r="B171" s="103">
        <v>816332013416</v>
      </c>
      <c r="C171" s="40">
        <f>IFERROR(INDEX(EOF!I$28:I$282,MATCH(A171,EOF!A$28:A$282,0)),"-")*INDEX('Price List'!C:C,MATCH(A171,'Price List'!A:A,0))</f>
        <v>0</v>
      </c>
      <c r="D171" s="41">
        <f>IFERROR(INDEX(EOF!E$28:E$282,MATCH(A171,EOF!A$28:A$282,0)),"-")/INDEX('Price List'!C:C,MATCH(A171,'Price List'!A:A,0))</f>
        <v>14.97</v>
      </c>
      <c r="E171" s="38">
        <v>0</v>
      </c>
    </row>
    <row r="172" spans="1:5" hidden="1" x14ac:dyDescent="0.25">
      <c r="A172" s="72" t="s">
        <v>607</v>
      </c>
      <c r="B172" s="103">
        <v>816332013102</v>
      </c>
      <c r="C172" s="40">
        <f>IFERROR(INDEX(EOF!I$28:I$282,MATCH(A172,EOF!A$28:A$282,0)),"-")*INDEX('Price List'!C:C,MATCH(A172,'Price List'!A:A,0))</f>
        <v>0</v>
      </c>
      <c r="D172" s="41">
        <f>IFERROR(INDEX(EOF!E$28:E$282,MATCH(A172,EOF!A$28:A$282,0)),"-")/INDEX('Price List'!C:C,MATCH(A172,'Price List'!A:A,0))</f>
        <v>14.97</v>
      </c>
      <c r="E172" s="38">
        <v>0</v>
      </c>
    </row>
    <row r="173" spans="1:5" hidden="1" x14ac:dyDescent="0.25">
      <c r="A173" s="72" t="s">
        <v>609</v>
      </c>
      <c r="B173" s="103">
        <v>816332013294</v>
      </c>
      <c r="C173" s="40">
        <f>IFERROR(INDEX(EOF!I$28:I$282,MATCH(A173,EOF!A$28:A$282,0)),"-")*INDEX('Price List'!C:C,MATCH(A173,'Price List'!A:A,0))</f>
        <v>0</v>
      </c>
      <c r="D173" s="41">
        <f>IFERROR(INDEX(EOF!E$28:E$282,MATCH(A173,EOF!A$28:A$282,0)),"-")/INDEX('Price List'!C:C,MATCH(A173,'Price List'!A:A,0))</f>
        <v>14.97</v>
      </c>
      <c r="E173" s="38">
        <v>0</v>
      </c>
    </row>
    <row r="174" spans="1:5" hidden="1" x14ac:dyDescent="0.25">
      <c r="A174" s="63" t="s">
        <v>611</v>
      </c>
      <c r="B174" s="103">
        <v>816332013058</v>
      </c>
      <c r="C174" s="40">
        <f>IFERROR(INDEX(EOF!I$28:I$282,MATCH(A174,EOF!A$28:A$282,0)),"-")*INDEX('Price List'!C:C,MATCH(A174,'Price List'!A:A,0))</f>
        <v>0</v>
      </c>
      <c r="D174" s="41">
        <f>IFERROR(INDEX(EOF!E$28:E$282,MATCH(A174,EOF!A$28:A$282,0)),"-")/INDEX('Price List'!C:C,MATCH(A174,'Price List'!A:A,0))</f>
        <v>14.97</v>
      </c>
      <c r="E174" s="38">
        <v>0</v>
      </c>
    </row>
    <row r="175" spans="1:5" hidden="1" x14ac:dyDescent="0.25">
      <c r="A175" s="63"/>
      <c r="B175" s="103"/>
      <c r="C175" s="40"/>
      <c r="D175" s="41"/>
    </row>
    <row r="176" spans="1:5" hidden="1" x14ac:dyDescent="0.25">
      <c r="A176" s="69" t="s">
        <v>613</v>
      </c>
      <c r="B176" s="103">
        <v>816332013508</v>
      </c>
      <c r="C176" s="40">
        <f>IFERROR(INDEX(EOF!I$28:I$282,MATCH(A176,EOF!A$28:A$282,0)),"-")*INDEX('Price List'!C:C,MATCH(A176,'Price List'!A:A,0))</f>
        <v>0</v>
      </c>
      <c r="D176" s="41">
        <f>IFERROR(INDEX(EOF!E$28:E$282,MATCH(A176,EOF!A$28:A$282,0)),"-")/INDEX('Price List'!C:C,MATCH(A176,'Price List'!A:A,0))</f>
        <v>17.97</v>
      </c>
      <c r="E176" s="38">
        <v>0</v>
      </c>
    </row>
    <row r="177" spans="1:5" hidden="1" x14ac:dyDescent="0.25">
      <c r="A177" s="69" t="s">
        <v>615</v>
      </c>
      <c r="B177" s="103">
        <v>816332013515</v>
      </c>
      <c r="C177" s="40">
        <f>IFERROR(INDEX(EOF!I$28:I$282,MATCH(A177,EOF!A$28:A$282,0)),"-")*INDEX('Price List'!C:C,MATCH(A177,'Price List'!A:A,0))</f>
        <v>0</v>
      </c>
      <c r="D177" s="41">
        <f>IFERROR(INDEX(EOF!E$28:E$282,MATCH(A177,EOF!A$28:A$282,0)),"-")/INDEX('Price List'!C:C,MATCH(A177,'Price List'!A:A,0))</f>
        <v>17.97</v>
      </c>
      <c r="E177" s="38">
        <v>0</v>
      </c>
    </row>
    <row r="178" spans="1:5" hidden="1" x14ac:dyDescent="0.25">
      <c r="A178" s="69" t="s">
        <v>617</v>
      </c>
      <c r="B178" s="103">
        <v>816332013522</v>
      </c>
      <c r="C178" s="40">
        <f>IFERROR(INDEX(EOF!I$28:I$282,MATCH(A178,EOF!A$28:A$282,0)),"-")*INDEX('Price List'!C:C,MATCH(A178,'Price List'!A:A,0))</f>
        <v>0</v>
      </c>
      <c r="D178" s="41">
        <f>IFERROR(INDEX(EOF!E$28:E$282,MATCH(A178,EOF!A$28:A$282,0)),"-")/INDEX('Price List'!C:C,MATCH(A178,'Price List'!A:A,0))</f>
        <v>17.97</v>
      </c>
      <c r="E178" s="38">
        <v>0</v>
      </c>
    </row>
    <row r="179" spans="1:5" hidden="1" x14ac:dyDescent="0.25">
      <c r="A179" s="63" t="s">
        <v>619</v>
      </c>
      <c r="B179" s="103">
        <v>816332013539</v>
      </c>
      <c r="C179" s="40">
        <f>IFERROR(INDEX(EOF!I$28:I$282,MATCH(A179,EOF!A$28:A$282,0)),"-")*INDEX('Price List'!C:C,MATCH(A179,'Price List'!A:A,0))</f>
        <v>0</v>
      </c>
      <c r="D179" s="41">
        <f>IFERROR(INDEX(EOF!E$28:E$282,MATCH(A179,EOF!A$28:A$282,0)),"-")/INDEX('Price List'!C:C,MATCH(A179,'Price List'!A:A,0))</f>
        <v>17.97</v>
      </c>
      <c r="E179" s="38">
        <v>0</v>
      </c>
    </row>
    <row r="180" spans="1:5" hidden="1" x14ac:dyDescent="0.25">
      <c r="A180" s="63" t="s">
        <v>621</v>
      </c>
      <c r="B180" s="103">
        <v>816332013546</v>
      </c>
      <c r="C180" s="40">
        <f>IFERROR(INDEX(EOF!I$28:I$282,MATCH(A180,EOF!A$28:A$282,0)),"-")*INDEX('Price List'!C:C,MATCH(A180,'Price List'!A:A,0))</f>
        <v>0</v>
      </c>
      <c r="D180" s="41">
        <f>IFERROR(INDEX(EOF!E$28:E$282,MATCH(A180,EOF!A$28:A$282,0)),"-")/INDEX('Price List'!C:C,MATCH(A180,'Price List'!A:A,0))</f>
        <v>17.97</v>
      </c>
      <c r="E180" s="38">
        <v>0</v>
      </c>
    </row>
    <row r="181" spans="1:5" hidden="1" x14ac:dyDescent="0.25">
      <c r="A181" s="63" t="s">
        <v>623</v>
      </c>
      <c r="B181" s="103">
        <v>816332013553</v>
      </c>
      <c r="C181" s="40">
        <f>IFERROR(INDEX(EOF!I$28:I$282,MATCH(A181,EOF!A$28:A$282,0)),"-")*INDEX('Price List'!C:C,MATCH(A181,'Price List'!A:A,0))</f>
        <v>0</v>
      </c>
      <c r="D181" s="41">
        <f>IFERROR(INDEX(EOF!E$28:E$282,MATCH(A181,EOF!A$28:A$282,0)),"-")/INDEX('Price List'!C:C,MATCH(A181,'Price List'!A:A,0))</f>
        <v>17.97</v>
      </c>
      <c r="E181" s="38">
        <v>0</v>
      </c>
    </row>
    <row r="182" spans="1:5" hidden="1" x14ac:dyDescent="0.25">
      <c r="A182" s="72" t="s">
        <v>625</v>
      </c>
      <c r="B182" s="103">
        <v>816332013560</v>
      </c>
      <c r="C182" s="40">
        <f>IFERROR(INDEX(EOF!I$28:I$282,MATCH(A182,EOF!A$28:A$282,0)),"-")*INDEX('Price List'!C:C,MATCH(A182,'Price List'!A:A,0))</f>
        <v>0</v>
      </c>
      <c r="D182" s="41">
        <f>IFERROR(INDEX(EOF!E$28:E$282,MATCH(A182,EOF!A$28:A$282,0)),"-")/INDEX('Price List'!C:C,MATCH(A182,'Price List'!A:A,0))</f>
        <v>17.97</v>
      </c>
      <c r="E182" s="38">
        <v>0</v>
      </c>
    </row>
    <row r="183" spans="1:5" hidden="1" x14ac:dyDescent="0.25">
      <c r="A183" s="72" t="s">
        <v>627</v>
      </c>
      <c r="B183" s="103">
        <v>816332013577</v>
      </c>
      <c r="C183" s="40">
        <f>IFERROR(INDEX(EOF!I$28:I$282,MATCH(A183,EOF!A$28:A$282,0)),"-")*INDEX('Price List'!C:C,MATCH(A183,'Price List'!A:A,0))</f>
        <v>0</v>
      </c>
      <c r="D183" s="41">
        <f>IFERROR(INDEX(EOF!E$28:E$282,MATCH(A183,EOF!A$28:A$282,0)),"-")/INDEX('Price List'!C:C,MATCH(A183,'Price List'!A:A,0))</f>
        <v>17.97</v>
      </c>
      <c r="E183" s="38">
        <v>0</v>
      </c>
    </row>
    <row r="184" spans="1:5" hidden="1" x14ac:dyDescent="0.25">
      <c r="A184" s="51" t="s">
        <v>629</v>
      </c>
      <c r="B184" s="103">
        <v>816332013584</v>
      </c>
      <c r="C184" s="40">
        <f>IFERROR(INDEX(EOF!I$28:I$282,MATCH(A184,EOF!A$28:A$282,0)),"-")*INDEX('Price List'!C:C,MATCH(A184,'Price List'!A:A,0))</f>
        <v>0</v>
      </c>
      <c r="D184" s="41">
        <f>IFERROR(INDEX(EOF!E$28:E$282,MATCH(A184,EOF!A$28:A$282,0)),"-")/INDEX('Price List'!C:C,MATCH(A184,'Price List'!A:A,0))</f>
        <v>17.97</v>
      </c>
      <c r="E184" s="38">
        <v>0</v>
      </c>
    </row>
    <row r="185" spans="1:5" hidden="1" x14ac:dyDescent="0.25">
      <c r="A185" s="66" t="s">
        <v>631</v>
      </c>
      <c r="B185" s="104">
        <v>816332013591</v>
      </c>
      <c r="C185" s="40">
        <f>IFERROR(INDEX(EOF!I$28:I$282,MATCH(A185,EOF!A$28:A$282,0)),"-")*INDEX('Price List'!C:C,MATCH(A185,'Price List'!A:A,0))</f>
        <v>0</v>
      </c>
      <c r="D185" s="41">
        <f>IFERROR(INDEX(EOF!E$28:E$282,MATCH(A185,EOF!A$28:A$282,0)),"-")/INDEX('Price List'!C:C,MATCH(A185,'Price List'!A:A,0))</f>
        <v>17.97</v>
      </c>
      <c r="E185" s="38">
        <v>0</v>
      </c>
    </row>
    <row r="186" spans="1:5" hidden="1" x14ac:dyDescent="0.25">
      <c r="A186" s="66" t="s">
        <v>633</v>
      </c>
      <c r="B186" s="103">
        <v>816332013607</v>
      </c>
      <c r="C186" s="40">
        <f>IFERROR(INDEX(EOF!I$28:I$282,MATCH(A186,EOF!A$28:A$282,0)),"-")*INDEX('Price List'!C:C,MATCH(A186,'Price List'!A:A,0))</f>
        <v>0</v>
      </c>
      <c r="D186" s="41">
        <f>IFERROR(INDEX(EOF!E$28:E$282,MATCH(A186,EOF!A$28:A$282,0)),"-")/INDEX('Price List'!C:C,MATCH(A186,'Price List'!A:A,0))</f>
        <v>17.97</v>
      </c>
      <c r="E186" s="38">
        <v>0</v>
      </c>
    </row>
    <row r="187" spans="1:5" hidden="1" x14ac:dyDescent="0.25">
      <c r="A187" s="72" t="s">
        <v>635</v>
      </c>
      <c r="B187" s="103">
        <v>816332013614</v>
      </c>
      <c r="C187" s="40">
        <f>IFERROR(INDEX(EOF!I$28:I$282,MATCH(A187,EOF!A$28:A$282,0)),"-")*INDEX('Price List'!C:C,MATCH(A187,'Price List'!A:A,0))</f>
        <v>0</v>
      </c>
      <c r="D187" s="41">
        <f>IFERROR(INDEX(EOF!E$28:E$282,MATCH(A187,EOF!A$28:A$282,0)),"-")/INDEX('Price List'!C:C,MATCH(A187,'Price List'!A:A,0))</f>
        <v>17.97</v>
      </c>
      <c r="E187" s="38">
        <v>0</v>
      </c>
    </row>
    <row r="188" spans="1:5" hidden="1" x14ac:dyDescent="0.25">
      <c r="A188" s="63" t="s">
        <v>637</v>
      </c>
      <c r="B188" s="105">
        <v>816332013621</v>
      </c>
      <c r="C188" s="40">
        <f>IFERROR(INDEX(EOF!I$28:I$282,MATCH(A188,EOF!A$28:A$282,0)),"-")*INDEX('Price List'!C:C,MATCH(A188,'Price List'!A:A,0))</f>
        <v>0</v>
      </c>
      <c r="D188" s="41">
        <f>IFERROR(INDEX(EOF!E$28:E$282,MATCH(A188,EOF!A$28:A$282,0)),"-")/INDEX('Price List'!C:C,MATCH(A188,'Price List'!A:A,0))</f>
        <v>17.97</v>
      </c>
      <c r="E188" s="38">
        <v>0</v>
      </c>
    </row>
    <row r="189" spans="1:5" hidden="1" x14ac:dyDescent="0.25">
      <c r="A189" s="69" t="s">
        <v>639</v>
      </c>
      <c r="B189" s="104">
        <v>816332013638</v>
      </c>
      <c r="C189" s="40">
        <f>IFERROR(INDEX(EOF!I$28:I$282,MATCH(A189,EOF!A$28:A$282,0)),"-")*INDEX('Price List'!C:C,MATCH(A189,'Price List'!A:A,0))</f>
        <v>0</v>
      </c>
      <c r="D189" s="41">
        <f>IFERROR(INDEX(EOF!E$28:E$282,MATCH(A189,EOF!A$28:A$282,0)),"-")/INDEX('Price List'!C:C,MATCH(A189,'Price List'!A:A,0))</f>
        <v>17.97</v>
      </c>
      <c r="E189" s="38">
        <v>0</v>
      </c>
    </row>
    <row r="190" spans="1:5" hidden="1" x14ac:dyDescent="0.25">
      <c r="A190" s="69" t="s">
        <v>641</v>
      </c>
      <c r="B190" s="104">
        <v>816332013645</v>
      </c>
      <c r="C190" s="40">
        <f>IFERROR(INDEX(EOF!I$28:I$282,MATCH(A190,EOF!A$28:A$282,0)),"-")*INDEX('Price List'!C:C,MATCH(A190,'Price List'!A:A,0))</f>
        <v>0</v>
      </c>
      <c r="D190" s="41">
        <f>IFERROR(INDEX(EOF!E$28:E$282,MATCH(A190,EOF!A$28:A$282,0)),"-")/INDEX('Price List'!C:C,MATCH(A190,'Price List'!A:A,0))</f>
        <v>17.97</v>
      </c>
      <c r="E190" s="38">
        <v>0</v>
      </c>
    </row>
    <row r="191" spans="1:5" hidden="1" x14ac:dyDescent="0.25">
      <c r="A191" s="63"/>
      <c r="B191" s="105"/>
      <c r="C191" s="40"/>
      <c r="D191" s="41"/>
      <c r="E191" s="38">
        <v>0</v>
      </c>
    </row>
    <row r="192" spans="1:5" hidden="1" x14ac:dyDescent="0.25">
      <c r="A192" s="69" t="s">
        <v>644</v>
      </c>
      <c r="B192" s="104">
        <v>816332013492</v>
      </c>
      <c r="C192" s="40">
        <f>IFERROR(INDEX(EOF!I$28:I$282,MATCH(A192,EOF!A$28:A$282,0)),"-")*INDEX('Price List'!C:C,MATCH(A192,'Price List'!A:A,0))</f>
        <v>0</v>
      </c>
      <c r="D192" s="41">
        <f>IFERROR(INDEX(EOF!E$28:E$282,MATCH(A192,EOF!A$28:A$282,0)),"-")/INDEX('Price List'!C:C,MATCH(A192,'Price List'!A:A,0))</f>
        <v>14.97</v>
      </c>
      <c r="E192" s="38">
        <v>0</v>
      </c>
    </row>
    <row r="193" spans="1:5" hidden="1" x14ac:dyDescent="0.25">
      <c r="A193" s="69" t="s">
        <v>646</v>
      </c>
      <c r="B193" s="104">
        <v>816332013485</v>
      </c>
      <c r="C193" s="40">
        <f>IFERROR(INDEX(EOF!I$28:I$282,MATCH(A193,EOF!A$28:A$282,0)),"-")*INDEX('Price List'!C:C,MATCH(A193,'Price List'!A:A,0))</f>
        <v>0</v>
      </c>
      <c r="D193" s="41">
        <f>IFERROR(INDEX(EOF!E$28:E$282,MATCH(A193,EOF!A$28:A$282,0)),"-")/INDEX('Price List'!C:C,MATCH(A193,'Price List'!A:A,0))</f>
        <v>14.97</v>
      </c>
      <c r="E193" s="38">
        <v>0</v>
      </c>
    </row>
    <row r="194" spans="1:5" hidden="1" x14ac:dyDescent="0.25">
      <c r="A194" s="69" t="s">
        <v>648</v>
      </c>
      <c r="B194" s="104">
        <v>816332013478</v>
      </c>
      <c r="C194" s="40">
        <f>IFERROR(INDEX(EOF!I$28:I$282,MATCH(A194,EOF!A$28:A$282,0)),"-")*INDEX('Price List'!C:C,MATCH(A194,'Price List'!A:A,0))</f>
        <v>0</v>
      </c>
      <c r="D194" s="41">
        <f>IFERROR(INDEX(EOF!E$28:E$282,MATCH(A194,EOF!A$28:A$282,0)),"-")/INDEX('Price List'!C:C,MATCH(A194,'Price List'!A:A,0))</f>
        <v>14.97</v>
      </c>
      <c r="E194" s="38">
        <v>0</v>
      </c>
    </row>
    <row r="195" spans="1:5" hidden="1" x14ac:dyDescent="0.25">
      <c r="A195" s="69" t="s">
        <v>458</v>
      </c>
      <c r="B195" s="104" t="s">
        <v>460</v>
      </c>
      <c r="C195" s="40">
        <f>IFERROR(INDEX(EOF!I$28:I$282,MATCH(A195,EOF!A$28:A$282,0)),"-")*INDEX('Price List'!C:C,MATCH(A195,'Price List'!A:A,0))</f>
        <v>0</v>
      </c>
      <c r="D195" s="41">
        <f>IFERROR(INDEX(EOF!E$28:E$282,MATCH(A195,EOF!A$28:A$282,0)),"-")/INDEX('Price List'!C:C,MATCH(A195,'Price List'!A:A,0))</f>
        <v>11.97</v>
      </c>
      <c r="E195" s="38">
        <v>0</v>
      </c>
    </row>
    <row r="196" spans="1:5" hidden="1" x14ac:dyDescent="0.25">
      <c r="A196" s="63" t="s">
        <v>461</v>
      </c>
      <c r="B196" s="105" t="s">
        <v>463</v>
      </c>
      <c r="C196" s="40">
        <f>IFERROR(INDEX(EOF!I$28:I$282,MATCH(A196,EOF!A$28:A$282,0)),"-")*INDEX('Price List'!C:C,MATCH(A196,'Price List'!A:A,0))</f>
        <v>0</v>
      </c>
      <c r="D196" s="41">
        <f>IFERROR(INDEX(EOF!E$28:E$282,MATCH(A196,EOF!A$28:A$282,0)),"-")/INDEX('Price List'!C:C,MATCH(A196,'Price List'!A:A,0))</f>
        <v>11.97</v>
      </c>
      <c r="E196" s="38">
        <v>0</v>
      </c>
    </row>
    <row r="197" spans="1:5" hidden="1" x14ac:dyDescent="0.25">
      <c r="A197" s="63" t="s">
        <v>464</v>
      </c>
      <c r="B197" s="105" t="s">
        <v>466</v>
      </c>
      <c r="C197" s="40">
        <f>IFERROR(INDEX(EOF!I$28:I$282,MATCH(A197,EOF!A$28:A$282,0)),"-")*INDEX('Price List'!C:C,MATCH(A197,'Price List'!A:A,0))</f>
        <v>0</v>
      </c>
      <c r="D197" s="41">
        <f>IFERROR(INDEX(EOF!E$28:E$282,MATCH(A197,EOF!A$28:A$282,0)),"-")/INDEX('Price List'!C:C,MATCH(A197,'Price List'!A:A,0))</f>
        <v>11.97</v>
      </c>
      <c r="E197" s="38">
        <v>0</v>
      </c>
    </row>
    <row r="198" spans="1:5" hidden="1" x14ac:dyDescent="0.25">
      <c r="A198" s="63" t="s">
        <v>467</v>
      </c>
      <c r="B198" s="105" t="s">
        <v>469</v>
      </c>
      <c r="C198" s="40">
        <f>IFERROR(INDEX(EOF!I$28:I$282,MATCH(A198,EOF!A$28:A$282,0)),"-")*INDEX('Price List'!C:C,MATCH(A198,'Price List'!A:A,0))</f>
        <v>0</v>
      </c>
      <c r="D198" s="41">
        <f>IFERROR(INDEX(EOF!E$28:E$282,MATCH(A198,EOF!A$28:A$282,0)),"-")/INDEX('Price List'!C:C,MATCH(A198,'Price List'!A:A,0))</f>
        <v>14.97</v>
      </c>
      <c r="E198" s="38">
        <v>0</v>
      </c>
    </row>
    <row r="199" spans="1:5" hidden="1" x14ac:dyDescent="0.25">
      <c r="A199" s="63" t="s">
        <v>470</v>
      </c>
      <c r="B199" s="105" t="s">
        <v>472</v>
      </c>
      <c r="C199" s="40">
        <f>IFERROR(INDEX(EOF!I$28:I$282,MATCH(A199,EOF!A$28:A$282,0)),"-")*INDEX('Price List'!C:C,MATCH(A199,'Price List'!A:A,0))</f>
        <v>0</v>
      </c>
      <c r="D199" s="41">
        <f>IFERROR(INDEX(EOF!E$28:E$282,MATCH(A199,EOF!A$28:A$282,0)),"-")/INDEX('Price List'!C:C,MATCH(A199,'Price List'!A:A,0))</f>
        <v>14.97</v>
      </c>
      <c r="E199" s="38">
        <v>0</v>
      </c>
    </row>
    <row r="200" spans="1:5" hidden="1" x14ac:dyDescent="0.25">
      <c r="A200" s="69" t="s">
        <v>473</v>
      </c>
      <c r="B200" s="104" t="s">
        <v>475</v>
      </c>
      <c r="C200" s="40">
        <f>IFERROR(INDEX(EOF!I$28:I$282,MATCH(A200,EOF!A$28:A$282,0)),"-")*INDEX('Price List'!C:C,MATCH(A200,'Price List'!A:A,0))</f>
        <v>0</v>
      </c>
      <c r="D200" s="41">
        <f>IFERROR(INDEX(EOF!E$28:E$282,MATCH(A200,EOF!A$28:A$282,0)),"-")/INDEX('Price List'!C:C,MATCH(A200,'Price List'!A:A,0))</f>
        <v>14.97</v>
      </c>
      <c r="E200" s="38">
        <v>0</v>
      </c>
    </row>
    <row r="201" spans="1:5" hidden="1" x14ac:dyDescent="0.25">
      <c r="A201" s="69" t="s">
        <v>650</v>
      </c>
      <c r="B201" s="104">
        <v>816332013232</v>
      </c>
      <c r="C201" s="40">
        <f>IFERROR(INDEX(EOF!I$28:I$282,MATCH(A201,EOF!A$28:A$282,0)),"-")*INDEX('Price List'!C:C,MATCH(A201,'Price List'!A:A,0))</f>
        <v>0</v>
      </c>
      <c r="D201" s="41">
        <f>IFERROR(INDEX(EOF!E$28:E$282,MATCH(A201,EOF!A$28:A$282,0)),"-")/INDEX('Price List'!C:C,MATCH(A201,'Price List'!A:A,0))</f>
        <v>17.97</v>
      </c>
      <c r="E201" s="38">
        <v>0</v>
      </c>
    </row>
    <row r="202" spans="1:5" hidden="1" x14ac:dyDescent="0.25">
      <c r="A202" s="69" t="s">
        <v>652</v>
      </c>
      <c r="B202" s="104">
        <v>816332013249</v>
      </c>
      <c r="C202" s="40">
        <f>IFERROR(INDEX(EOF!I$28:I$282,MATCH(A202,EOF!A$28:A$282,0)),"-")*INDEX('Price List'!C:C,MATCH(A202,'Price List'!A:A,0))</f>
        <v>0</v>
      </c>
      <c r="D202" s="41">
        <f>IFERROR(INDEX(EOF!E$28:E$282,MATCH(A202,EOF!A$28:A$282,0)),"-")/INDEX('Price List'!C:C,MATCH(A202,'Price List'!A:A,0))</f>
        <v>17.97</v>
      </c>
      <c r="E202" s="38">
        <v>0</v>
      </c>
    </row>
    <row r="203" spans="1:5" hidden="1" x14ac:dyDescent="0.25">
      <c r="A203" s="63"/>
      <c r="B203" s="105"/>
      <c r="C203" s="40"/>
      <c r="D203" s="41"/>
      <c r="E203" s="38">
        <v>0</v>
      </c>
    </row>
    <row r="204" spans="1:5" hidden="1" x14ac:dyDescent="0.25">
      <c r="A204" s="63" t="s">
        <v>654</v>
      </c>
      <c r="B204" s="105">
        <v>816332013683</v>
      </c>
      <c r="C204" s="40">
        <f>IFERROR(INDEX(EOF!I$28:I$282,MATCH(A204,EOF!A$28:A$282,0)),"-")*INDEX('Price List'!C:C,MATCH(A204,'Price List'!A:A,0))</f>
        <v>0</v>
      </c>
      <c r="D204" s="41">
        <f>IFERROR(INDEX(EOF!E$28:E$282,MATCH(A204,EOF!A$28:A$282,0)),"-")/INDEX('Price List'!C:C,MATCH(A204,'Price List'!A:A,0))</f>
        <v>1.25</v>
      </c>
      <c r="E204" s="38">
        <v>0</v>
      </c>
    </row>
    <row r="205" spans="1:5" hidden="1" x14ac:dyDescent="0.25">
      <c r="A205" s="72" t="s">
        <v>146</v>
      </c>
      <c r="B205" s="103" t="s">
        <v>225</v>
      </c>
      <c r="C205" s="40">
        <f>IFERROR(INDEX(EOF!I$28:I$282,MATCH(A205,EOF!A$28:A$282,0)),"-")*INDEX('Price List'!C:C,MATCH(A205,'Price List'!A:A,0))</f>
        <v>0</v>
      </c>
      <c r="D205" s="41">
        <f>IFERROR(INDEX(EOF!E$28:E$282,MATCH(A205,EOF!A$28:A$282,0)),"-")/INDEX('Price List'!C:C,MATCH(A205,'Price List'!A:A,0))</f>
        <v>1.25</v>
      </c>
      <c r="E205" s="38">
        <v>0</v>
      </c>
    </row>
    <row r="206" spans="1:5" hidden="1" x14ac:dyDescent="0.25">
      <c r="A206" s="72" t="s">
        <v>422</v>
      </c>
      <c r="B206" s="103" t="s">
        <v>424</v>
      </c>
      <c r="C206" s="40">
        <f>IFERROR(INDEX(EOF!I$28:I$282,MATCH(A206,EOF!A$28:A$282,0)),"-")*INDEX('Price List'!C:C,MATCH(A206,'Price List'!A:A,0))</f>
        <v>0</v>
      </c>
      <c r="D206" s="41">
        <f>IFERROR(INDEX(EOF!E$28:E$282,MATCH(A206,EOF!A$28:A$282,0)),"-")/INDEX('Price List'!C:C,MATCH(A206,'Price List'!A:A,0))</f>
        <v>1.25</v>
      </c>
      <c r="E206" s="38">
        <v>0</v>
      </c>
    </row>
    <row r="207" spans="1:5" hidden="1" x14ac:dyDescent="0.25">
      <c r="A207" s="72" t="s">
        <v>263</v>
      </c>
      <c r="B207" s="103" t="s">
        <v>265</v>
      </c>
      <c r="C207" s="40">
        <f>IFERROR(INDEX(EOF!I$28:I$282,MATCH(A207,EOF!A$28:A$282,0)),"-")*INDEX('Price List'!C:C,MATCH(A207,'Price List'!A:A,0))</f>
        <v>0</v>
      </c>
      <c r="D207" s="41">
        <f>IFERROR(INDEX(EOF!E$28:E$282,MATCH(A207,EOF!A$28:A$282,0)),"-")/INDEX('Price List'!C:C,MATCH(A207,'Price List'!A:A,0))</f>
        <v>2</v>
      </c>
      <c r="E207" s="38">
        <v>0</v>
      </c>
    </row>
    <row r="208" spans="1:5" hidden="1" x14ac:dyDescent="0.25">
      <c r="A208" s="72" t="s">
        <v>144</v>
      </c>
      <c r="B208" s="103" t="s">
        <v>224</v>
      </c>
      <c r="C208" s="40">
        <f>IFERROR(INDEX(EOF!I$28:I$282,MATCH(A208,EOF!A$28:A$282,0)),"-")*INDEX('Price List'!C:C,MATCH(A208,'Price List'!A:A,0))</f>
        <v>0</v>
      </c>
      <c r="D208" s="41">
        <f>IFERROR(INDEX(EOF!E$28:E$282,MATCH(A208,EOF!A$28:A$282,0)),"-")/INDEX('Price List'!C:C,MATCH(A208,'Price List'!A:A,0))</f>
        <v>1.5</v>
      </c>
      <c r="E208" s="38">
        <v>0</v>
      </c>
    </row>
    <row r="209" spans="1:5" hidden="1" x14ac:dyDescent="0.25">
      <c r="A209" s="72" t="s">
        <v>425</v>
      </c>
      <c r="B209" s="103" t="s">
        <v>427</v>
      </c>
      <c r="C209" s="40">
        <f>IFERROR(INDEX(EOF!I$28:I$282,MATCH(A209,EOF!A$28:A$282,0)),"-")*INDEX('Price List'!C:C,MATCH(A209,'Price List'!A:A,0))</f>
        <v>0</v>
      </c>
      <c r="D209" s="41">
        <f>IFERROR(INDEX(EOF!E$28:E$282,MATCH(A209,EOF!A$28:A$282,0)),"-")/INDEX('Price List'!C:C,MATCH(A209,'Price List'!A:A,0))</f>
        <v>1.25</v>
      </c>
      <c r="E209" s="38">
        <v>0</v>
      </c>
    </row>
    <row r="210" spans="1:5" hidden="1" x14ac:dyDescent="0.25">
      <c r="A210" s="51" t="s">
        <v>656</v>
      </c>
      <c r="B210" s="103">
        <v>816332013669</v>
      </c>
      <c r="C210" s="40">
        <f>IFERROR(INDEX(EOF!I$28:I$282,MATCH(A210,EOF!A$28:A$282,0)),"-")*INDEX('Price List'!C:C,MATCH(A210,'Price List'!A:A,0))</f>
        <v>0</v>
      </c>
      <c r="D210" s="41">
        <f>IFERROR(INDEX(EOF!E$28:E$282,MATCH(A210,EOF!A$28:A$282,0)),"-")/INDEX('Price List'!C:C,MATCH(A210,'Price List'!A:A,0))</f>
        <v>1.25</v>
      </c>
      <c r="E210" s="38">
        <v>0</v>
      </c>
    </row>
    <row r="211" spans="1:5" hidden="1" x14ac:dyDescent="0.25">
      <c r="A211" s="51" t="s">
        <v>658</v>
      </c>
      <c r="B211" s="103">
        <v>816332013676</v>
      </c>
      <c r="C211" s="40">
        <f>IFERROR(INDEX(EOF!I$28:I$282,MATCH(A211,EOF!A$28:A$282,0)),"-")*INDEX('Price List'!C:C,MATCH(A211,'Price List'!A:A,0))</f>
        <v>0</v>
      </c>
      <c r="D211" s="41">
        <f>IFERROR(INDEX(EOF!E$28:E$282,MATCH(A211,EOF!A$28:A$282,0)),"-")/INDEX('Price List'!C:C,MATCH(A211,'Price List'!A:A,0))</f>
        <v>1.25</v>
      </c>
      <c r="E211" s="38">
        <v>0</v>
      </c>
    </row>
    <row r="212" spans="1:5" hidden="1" x14ac:dyDescent="0.25">
      <c r="A212" s="51" t="s">
        <v>428</v>
      </c>
      <c r="B212" s="103" t="s">
        <v>430</v>
      </c>
      <c r="C212" s="40">
        <f>IFERROR(INDEX(EOF!I$28:I$282,MATCH(A212,EOF!A$28:A$282,0)),"-")*INDEX('Price List'!C:C,MATCH(A212,'Price List'!A:A,0))</f>
        <v>0</v>
      </c>
      <c r="D212" s="41">
        <f>IFERROR(INDEX(EOF!E$28:E$282,MATCH(A212,EOF!A$28:A$282,0)),"-")/INDEX('Price List'!C:C,MATCH(A212,'Price List'!A:A,0))</f>
        <v>1.25</v>
      </c>
      <c r="E212" s="38">
        <v>0</v>
      </c>
    </row>
    <row r="213" spans="1:5" hidden="1" x14ac:dyDescent="0.25">
      <c r="A213" s="51" t="s">
        <v>431</v>
      </c>
      <c r="B213" s="103" t="s">
        <v>433</v>
      </c>
      <c r="C213" s="40">
        <f>IFERROR(INDEX(EOF!I$28:I$282,MATCH(A213,EOF!A$28:A$282,0)),"-")*INDEX('Price List'!C:C,MATCH(A213,'Price List'!A:A,0))</f>
        <v>0</v>
      </c>
      <c r="D213" s="41">
        <f>IFERROR(INDEX(EOF!E$28:E$282,MATCH(A213,EOF!A$28:A$282,0)),"-")/INDEX('Price List'!C:C,MATCH(A213,'Price List'!A:A,0))</f>
        <v>1.25</v>
      </c>
      <c r="E213" s="38">
        <v>0</v>
      </c>
    </row>
    <row r="214" spans="1:5" hidden="1" x14ac:dyDescent="0.25">
      <c r="A214" s="51" t="s">
        <v>325</v>
      </c>
      <c r="B214" s="103" t="s">
        <v>335</v>
      </c>
      <c r="C214" s="40">
        <f>IFERROR(INDEX(EOF!I$28:I$282,MATCH(A214,EOF!A$28:A$282,0)),"-")*INDEX('Price List'!C:C,MATCH(A214,'Price List'!A:A,0))</f>
        <v>0</v>
      </c>
      <c r="D214" s="41">
        <f>IFERROR(INDEX(EOF!E$28:E$282,MATCH(A214,EOF!A$28:A$282,0)),"-")/INDEX('Price List'!C:C,MATCH(A214,'Price List'!A:A,0))</f>
        <v>3</v>
      </c>
      <c r="E214" s="38">
        <v>0</v>
      </c>
    </row>
    <row r="215" spans="1:5" hidden="1" x14ac:dyDescent="0.25">
      <c r="A215" s="51" t="s">
        <v>327</v>
      </c>
      <c r="B215" s="103" t="s">
        <v>336</v>
      </c>
      <c r="C215" s="40">
        <f>IFERROR(INDEX(EOF!I$28:I$282,MATCH(A215,EOF!A$28:A$282,0)),"-")*INDEX('Price List'!C:C,MATCH(A215,'Price List'!A:A,0))</f>
        <v>0</v>
      </c>
      <c r="D215" s="41">
        <f>IFERROR(INDEX(EOF!E$28:E$282,MATCH(A215,EOF!A$28:A$282,0)),"-")/INDEX('Price List'!C:C,MATCH(A215,'Price List'!A:A,0))</f>
        <v>2.5</v>
      </c>
      <c r="E215" s="38">
        <v>0</v>
      </c>
    </row>
    <row r="216" spans="1:5" hidden="1" x14ac:dyDescent="0.25">
      <c r="A216" s="51" t="s">
        <v>437</v>
      </c>
      <c r="B216" s="103" t="s">
        <v>439</v>
      </c>
      <c r="C216" s="40">
        <f>IFERROR(INDEX(EOF!I$28:I$282,MATCH(A216,EOF!A$28:A$282,0)),"-")*INDEX('Price List'!C:C,MATCH(A216,'Price List'!A:A,0))</f>
        <v>0</v>
      </c>
      <c r="D216" s="41">
        <f>IFERROR(INDEX(EOF!E$28:E$282,MATCH(A216,EOF!A$28:A$282,0)),"-")/INDEX('Price List'!C:C,MATCH(A216,'Price List'!A:A,0))</f>
        <v>3</v>
      </c>
      <c r="E216" s="38">
        <v>0</v>
      </c>
    </row>
    <row r="217" spans="1:5" hidden="1" x14ac:dyDescent="0.25">
      <c r="A217" s="51" t="s">
        <v>434</v>
      </c>
      <c r="B217" s="103" t="s">
        <v>436</v>
      </c>
      <c r="C217" s="40">
        <f>IFERROR(INDEX(EOF!I$28:I$282,MATCH(A217,EOF!A$28:A$282,0)),"-")*INDEX('Price List'!C:C,MATCH(A217,'Price List'!A:A,0))</f>
        <v>0</v>
      </c>
      <c r="D217" s="41">
        <f>IFERROR(INDEX(EOF!E$28:E$282,MATCH(A217,EOF!A$28:A$282,0)),"-")/INDEX('Price List'!C:C,MATCH(A217,'Price List'!A:A,0))</f>
        <v>2.5</v>
      </c>
      <c r="E217" s="38">
        <v>0</v>
      </c>
    </row>
    <row r="218" spans="1:5" hidden="1" x14ac:dyDescent="0.25">
      <c r="A218" s="51" t="s">
        <v>440</v>
      </c>
      <c r="B218" s="103" t="s">
        <v>442</v>
      </c>
      <c r="C218" s="40">
        <f>IFERROR(INDEX(EOF!I$28:I$282,MATCH(A218,EOF!A$28:A$282,0)),"-")*INDEX('Price List'!C:C,MATCH(A218,'Price List'!A:A,0))</f>
        <v>0</v>
      </c>
      <c r="D218" s="41">
        <f>IFERROR(INDEX(EOF!E$28:E$282,MATCH(A218,EOF!A$28:A$282,0)),"-")/INDEX('Price List'!C:C,MATCH(A218,'Price List'!A:A,0))</f>
        <v>2.5</v>
      </c>
      <c r="E218" s="38">
        <v>0</v>
      </c>
    </row>
    <row r="219" spans="1:5" hidden="1" x14ac:dyDescent="0.25">
      <c r="A219" s="51" t="s">
        <v>443</v>
      </c>
      <c r="B219" s="103" t="s">
        <v>445</v>
      </c>
      <c r="C219" s="40">
        <f>IFERROR(INDEX(EOF!I$28:I$282,MATCH(A219,EOF!A$28:A$282,0)),"-")*INDEX('Price List'!C:C,MATCH(A219,'Price List'!A:A,0))</f>
        <v>0</v>
      </c>
      <c r="D219" s="41">
        <f>IFERROR(INDEX(EOF!E$28:E$282,MATCH(A219,EOF!A$28:A$282,0)),"-")/INDEX('Price List'!C:C,MATCH(A219,'Price List'!A:A,0))</f>
        <v>2.5</v>
      </c>
      <c r="E219" s="38">
        <v>0</v>
      </c>
    </row>
    <row r="220" spans="1:5" hidden="1" x14ac:dyDescent="0.25">
      <c r="A220" s="51" t="s">
        <v>329</v>
      </c>
      <c r="B220" s="103" t="s">
        <v>337</v>
      </c>
      <c r="C220" s="40">
        <f>IFERROR(INDEX(EOF!I$28:I$282,MATCH(A220,EOF!A$28:A$282,0)),"-")*INDEX('Price List'!C:C,MATCH(A220,'Price List'!A:A,0))</f>
        <v>0</v>
      </c>
      <c r="D220" s="41">
        <f>IFERROR(INDEX(EOF!E$28:E$282,MATCH(A220,EOF!A$28:A$282,0)),"-")/INDEX('Price List'!C:C,MATCH(A220,'Price List'!A:A,0))</f>
        <v>3</v>
      </c>
      <c r="E220" s="38">
        <v>0</v>
      </c>
    </row>
    <row r="221" spans="1:5" hidden="1" x14ac:dyDescent="0.25">
      <c r="A221" s="51" t="s">
        <v>331</v>
      </c>
      <c r="B221" s="103" t="s">
        <v>338</v>
      </c>
      <c r="C221" s="40">
        <f>IFERROR(INDEX(EOF!I$28:I$282,MATCH(A221,EOF!A$28:A$282,0)),"-")*INDEX('Price List'!C:C,MATCH(A221,'Price List'!A:A,0))</f>
        <v>0</v>
      </c>
      <c r="D221" s="41">
        <f>IFERROR(INDEX(EOF!E$28:E$282,MATCH(A221,EOF!A$28:A$282,0)),"-")/INDEX('Price List'!C:C,MATCH(A221,'Price List'!A:A,0))</f>
        <v>2.5</v>
      </c>
      <c r="E221" s="38">
        <v>0</v>
      </c>
    </row>
    <row r="222" spans="1:5" hidden="1" x14ac:dyDescent="0.25">
      <c r="A222" s="51" t="s">
        <v>446</v>
      </c>
      <c r="B222" s="103" t="s">
        <v>448</v>
      </c>
      <c r="C222" s="40">
        <f>IFERROR(INDEX(EOF!I$28:I$282,MATCH(A222,EOF!A$28:A$282,0)),"-")*INDEX('Price List'!C:C,MATCH(A222,'Price List'!A:A,0))</f>
        <v>0</v>
      </c>
      <c r="D222" s="41">
        <f>IFERROR(INDEX(EOF!E$28:E$282,MATCH(A222,EOF!A$28:A$282,0)),"-")/INDEX('Price List'!C:C,MATCH(A222,'Price List'!A:A,0))</f>
        <v>2.5</v>
      </c>
      <c r="E222" s="38">
        <v>0</v>
      </c>
    </row>
    <row r="223" spans="1:5" hidden="1" x14ac:dyDescent="0.25">
      <c r="A223" s="51" t="s">
        <v>333</v>
      </c>
      <c r="B223" s="103" t="s">
        <v>339</v>
      </c>
      <c r="C223" s="40">
        <f>IFERROR(INDEX(EOF!I$28:I$282,MATCH(A223,EOF!A$28:A$282,0)),"-")*INDEX('Price List'!C:C,MATCH(A223,'Price List'!A:A,0))</f>
        <v>0</v>
      </c>
      <c r="D223" s="41">
        <f>IFERROR(INDEX(EOF!E$28:E$282,MATCH(A223,EOF!A$28:A$282,0)),"-")/INDEX('Price List'!C:C,MATCH(A223,'Price List'!A:A,0))</f>
        <v>2.5</v>
      </c>
      <c r="E223" s="38">
        <v>0</v>
      </c>
    </row>
    <row r="224" spans="1:5" hidden="1" x14ac:dyDescent="0.25">
      <c r="A224" s="51" t="s">
        <v>449</v>
      </c>
      <c r="B224" s="103" t="s">
        <v>451</v>
      </c>
      <c r="C224" s="40">
        <f>IFERROR(INDEX(EOF!I$28:I$282,MATCH(A224,EOF!A$28:A$282,0)),"-")*INDEX('Price List'!C:C,MATCH(A224,'Price List'!A:A,0))</f>
        <v>0</v>
      </c>
      <c r="D224" s="41">
        <f>IFERROR(INDEX(EOF!E$28:E$282,MATCH(A224,EOF!A$28:A$282,0)),"-")/INDEX('Price List'!C:C,MATCH(A224,'Price List'!A:A,0))</f>
        <v>2.5</v>
      </c>
      <c r="E224" s="38">
        <v>0</v>
      </c>
    </row>
    <row r="225" spans="1:5" hidden="1" x14ac:dyDescent="0.25">
      <c r="A225" s="51" t="s">
        <v>452</v>
      </c>
      <c r="B225" s="103" t="s">
        <v>454</v>
      </c>
      <c r="C225" s="40">
        <f>IFERROR(INDEX(EOF!I$28:I$282,MATCH(A225,EOF!A$28:A$282,0)),"-")*INDEX('Price List'!C:C,MATCH(A225,'Price List'!A:A,0))</f>
        <v>0</v>
      </c>
      <c r="D225" s="41">
        <f>IFERROR(INDEX(EOF!E$28:E$282,MATCH(A225,EOF!A$28:A$282,0)),"-")/INDEX('Price List'!C:C,MATCH(A225,'Price List'!A:A,0))</f>
        <v>2.5</v>
      </c>
      <c r="E225" s="38">
        <v>0</v>
      </c>
    </row>
    <row r="226" spans="1:5" hidden="1" x14ac:dyDescent="0.25">
      <c r="A226" s="51" t="s">
        <v>455</v>
      </c>
      <c r="B226" s="103" t="s">
        <v>457</v>
      </c>
      <c r="C226" s="40">
        <f>IFERROR(INDEX(EOF!I$28:I$282,MATCH(A226,EOF!A$28:A$282,0)),"-")*INDEX('Price List'!C:C,MATCH(A226,'Price List'!A:A,0))</f>
        <v>0</v>
      </c>
      <c r="D226" s="41">
        <f>IFERROR(INDEX(EOF!E$28:E$282,MATCH(A226,EOF!A$28:A$282,0)),"-")/INDEX('Price List'!C:C,MATCH(A226,'Price List'!A:A,0))</f>
        <v>2.5</v>
      </c>
      <c r="E226" s="38">
        <v>0</v>
      </c>
    </row>
    <row r="227" spans="1:5" hidden="1" x14ac:dyDescent="0.25">
      <c r="A227" s="51" t="s">
        <v>660</v>
      </c>
      <c r="B227" s="103">
        <v>816332013690</v>
      </c>
      <c r="C227" s="40">
        <f>IFERROR(INDEX(EOF!I$28:I$282,MATCH(A227,EOF!A$28:A$282,0)),"-")*INDEX('Price List'!C:C,MATCH(A227,'Price List'!A:A,0))</f>
        <v>0</v>
      </c>
      <c r="D227" s="41">
        <f>IFERROR(INDEX(EOF!E$28:E$282,MATCH(A227,EOF!A$28:A$282,0)),"-")/INDEX('Price List'!C:C,MATCH(A227,'Price List'!A:A,0))</f>
        <v>2.5</v>
      </c>
      <c r="E227" s="38">
        <v>0</v>
      </c>
    </row>
    <row r="228" spans="1:5" hidden="1" x14ac:dyDescent="0.25">
      <c r="A228" s="51" t="s">
        <v>266</v>
      </c>
      <c r="B228" s="103" t="s">
        <v>268</v>
      </c>
      <c r="C228" s="40">
        <f>IFERROR(INDEX(EOF!I$28:I$282,MATCH(A228,EOF!A$28:A$282,0)),"-")*INDEX('Price List'!C:C,MATCH(A228,'Price List'!A:A,0))</f>
        <v>0</v>
      </c>
      <c r="D228" s="41">
        <f>IFERROR(INDEX(EOF!E$28:E$282,MATCH(A228,EOF!A$28:A$282,0)),"-")/INDEX('Price List'!C:C,MATCH(A228,'Price List'!A:A,0))</f>
        <v>9.98</v>
      </c>
      <c r="E228" s="38">
        <v>0</v>
      </c>
    </row>
    <row r="229" spans="1:5" hidden="1" x14ac:dyDescent="0.25">
      <c r="A229" s="51" t="s">
        <v>269</v>
      </c>
      <c r="B229" s="103" t="s">
        <v>271</v>
      </c>
      <c r="C229" s="40">
        <f>IFERROR(INDEX(EOF!I$28:I$282,MATCH(A229,EOF!A$28:A$282,0)),"-")*INDEX('Price List'!C:C,MATCH(A229,'Price List'!A:A,0))</f>
        <v>0</v>
      </c>
      <c r="D229" s="41">
        <f>IFERROR(INDEX(EOF!E$28:E$282,MATCH(A229,EOF!A$28:A$282,0)),"-")/INDEX('Price List'!C:C,MATCH(A229,'Price List'!A:A,0))</f>
        <v>9.98</v>
      </c>
      <c r="E229" s="38">
        <v>0</v>
      </c>
    </row>
    <row r="230" spans="1:5" hidden="1" x14ac:dyDescent="0.25">
      <c r="A230" s="51"/>
      <c r="B230" s="103"/>
      <c r="C230" s="40"/>
      <c r="D230" s="41"/>
      <c r="E230" s="38">
        <v>0</v>
      </c>
    </row>
    <row r="231" spans="1:5" hidden="1" x14ac:dyDescent="0.25">
      <c r="A231" s="51" t="s">
        <v>343</v>
      </c>
      <c r="B231" s="103" t="s">
        <v>345</v>
      </c>
      <c r="C231" s="40">
        <f>IFERROR(INDEX(EOF!I$28:I$282,MATCH(A231,EOF!A$28:A$282,0)),"-")*INDEX('Price List'!C:C,MATCH(A231,'Price List'!A:A,0))</f>
        <v>0</v>
      </c>
      <c r="D231" s="41">
        <f>IFERROR(INDEX(EOF!E$28:E$282,MATCH(A231,EOF!A$28:A$282,0)),"-")/INDEX('Price List'!C:C,MATCH(A231,'Price List'!A:A,0))</f>
        <v>5</v>
      </c>
      <c r="E231" s="38">
        <v>0</v>
      </c>
    </row>
    <row r="232" spans="1:5" hidden="1" x14ac:dyDescent="0.25">
      <c r="A232" s="51" t="s">
        <v>152</v>
      </c>
      <c r="B232" s="103" t="s">
        <v>229</v>
      </c>
      <c r="C232" s="40">
        <f>IFERROR(INDEX(EOF!I$28:I$282,MATCH(A232,EOF!A$28:A$282,0)),"-")*INDEX('Price List'!C:C,MATCH(A232,'Price List'!A:A,0))</f>
        <v>0</v>
      </c>
      <c r="D232" s="41">
        <f>IFERROR(INDEX(EOF!E$28:E$282,MATCH(A232,EOF!A$28:A$282,0)),"-")/INDEX('Price List'!C:C,MATCH(A232,'Price List'!A:A,0))</f>
        <v>6</v>
      </c>
      <c r="E232" s="38">
        <v>0</v>
      </c>
    </row>
    <row r="233" spans="1:5" hidden="1" x14ac:dyDescent="0.25">
      <c r="A233" s="51" t="s">
        <v>662</v>
      </c>
      <c r="B233" s="103">
        <v>816332011740</v>
      </c>
      <c r="C233" s="40">
        <f>IFERROR(INDEX(EOF!I$28:I$282,MATCH(A233,EOF!A$28:A$282,0)),"-")*INDEX('Price List'!C:C,MATCH(A233,'Price List'!A:A,0))</f>
        <v>0</v>
      </c>
      <c r="D233" s="41">
        <f>IFERROR(INDEX(EOF!E$28:E$282,MATCH(A233,EOF!A$28:A$282,0)),"-")/INDEX('Price List'!C:C,MATCH(A233,'Price List'!A:A,0))</f>
        <v>2.97</v>
      </c>
      <c r="E233" s="38">
        <v>0</v>
      </c>
    </row>
    <row r="234" spans="1:5" hidden="1" x14ac:dyDescent="0.25">
      <c r="A234" s="51" t="s">
        <v>154</v>
      </c>
      <c r="B234" s="103" t="s">
        <v>230</v>
      </c>
      <c r="C234" s="40">
        <f>IFERROR(INDEX(EOF!I$28:I$282,MATCH(A234,EOF!A$28:A$282,0)),"-")*INDEX('Price List'!C:C,MATCH(A234,'Price List'!A:A,0))</f>
        <v>0</v>
      </c>
      <c r="D234" s="41">
        <f>IFERROR(INDEX(EOF!E$28:E$282,MATCH(A234,EOF!A$28:A$282,0)),"-")/INDEX('Price List'!C:C,MATCH(A234,'Price List'!A:A,0))</f>
        <v>6</v>
      </c>
      <c r="E234" s="38">
        <v>0</v>
      </c>
    </row>
    <row r="235" spans="1:5" hidden="1" x14ac:dyDescent="0.25">
      <c r="A235" s="51" t="s">
        <v>664</v>
      </c>
      <c r="B235" s="103">
        <v>816332012716</v>
      </c>
      <c r="C235" s="40">
        <f>IFERROR(INDEX(EOF!I$28:I$282,MATCH(A235,EOF!A$28:A$282,0)),"-")*INDEX('Price List'!C:C,MATCH(A235,'Price List'!A:A,0))</f>
        <v>0</v>
      </c>
      <c r="D235" s="41">
        <f>IFERROR(INDEX(EOF!E$28:E$282,MATCH(A235,EOF!A$28:A$282,0)),"-")/INDEX('Price List'!C:C,MATCH(A235,'Price List'!A:A,0))</f>
        <v>2.97</v>
      </c>
      <c r="E235" s="38">
        <v>0</v>
      </c>
    </row>
    <row r="236" spans="1:5" hidden="1" x14ac:dyDescent="0.25">
      <c r="A236" s="51" t="s">
        <v>156</v>
      </c>
      <c r="B236" s="103" t="s">
        <v>231</v>
      </c>
      <c r="C236" s="40">
        <f>IFERROR(INDEX(EOF!I$28:I$282,MATCH(A236,EOF!A$28:A$282,0)),"-")*INDEX('Price List'!C:C,MATCH(A236,'Price List'!A:A,0))</f>
        <v>0</v>
      </c>
      <c r="D236" s="41">
        <f>IFERROR(INDEX(EOF!E$28:E$282,MATCH(A236,EOF!A$28:A$282,0)),"-")/INDEX('Price List'!C:C,MATCH(A236,'Price List'!A:A,0))</f>
        <v>8.4</v>
      </c>
      <c r="E236" s="38">
        <v>0</v>
      </c>
    </row>
    <row r="237" spans="1:5" hidden="1" x14ac:dyDescent="0.25">
      <c r="A237" s="51" t="s">
        <v>164</v>
      </c>
      <c r="B237" s="103" t="s">
        <v>235</v>
      </c>
      <c r="C237" s="40">
        <f>IFERROR(INDEX(EOF!I$28:I$282,MATCH(A237,EOF!A$28:A$282,0)),"-")*INDEX('Price List'!C:C,MATCH(A237,'Price List'!A:A,0))</f>
        <v>0</v>
      </c>
      <c r="D237" s="41">
        <f>IFERROR(INDEX(EOF!E$28:E$282,MATCH(A237,EOF!A$28:A$282,0)),"-")/INDEX('Price List'!C:C,MATCH(A237,'Price List'!A:A,0))</f>
        <v>4.2</v>
      </c>
      <c r="E237" s="38">
        <v>0</v>
      </c>
    </row>
    <row r="238" spans="1:5" hidden="1" x14ac:dyDescent="0.25">
      <c r="A238" s="51" t="s">
        <v>166</v>
      </c>
      <c r="B238" s="103" t="s">
        <v>236</v>
      </c>
      <c r="C238" s="40">
        <f>IFERROR(INDEX(EOF!I$28:I$282,MATCH(A238,EOF!A$28:A$282,0)),"-")*INDEX('Price List'!C:C,MATCH(A238,'Price List'!A:A,0))</f>
        <v>0</v>
      </c>
      <c r="D238" s="41">
        <f>IFERROR(INDEX(EOF!E$28:E$282,MATCH(A238,EOF!A$28:A$282,0)),"-")/INDEX('Price List'!C:C,MATCH(A238,'Price List'!A:A,0))</f>
        <v>3</v>
      </c>
      <c r="E238" s="38">
        <v>0</v>
      </c>
    </row>
    <row r="239" spans="1:5" hidden="1" x14ac:dyDescent="0.25">
      <c r="A239" s="55" t="s">
        <v>168</v>
      </c>
      <c r="B239" s="103" t="s">
        <v>237</v>
      </c>
      <c r="C239" s="40">
        <f>IFERROR(INDEX(EOF!I$28:I$282,MATCH(A239,EOF!A$28:A$282,0)),"-")*INDEX('Price List'!C:C,MATCH(A239,'Price List'!A:A,0))</f>
        <v>0</v>
      </c>
      <c r="D239" s="41">
        <f>IFERROR(INDEX(EOF!E$28:E$282,MATCH(A239,EOF!A$28:A$282,0)),"-")/INDEX('Price List'!C:C,MATCH(A239,'Price List'!A:A,0))</f>
        <v>6</v>
      </c>
      <c r="E239" s="38">
        <v>0</v>
      </c>
    </row>
    <row r="240" spans="1:5" hidden="1" x14ac:dyDescent="0.25">
      <c r="A240" s="51" t="s">
        <v>170</v>
      </c>
      <c r="B240" s="103" t="s">
        <v>238</v>
      </c>
      <c r="C240" s="40">
        <f>IFERROR(INDEX(EOF!I$28:I$282,MATCH(A240,EOF!A$28:A$282,0)),"-")*INDEX('Price List'!C:C,MATCH(A240,'Price List'!A:A,0))</f>
        <v>0</v>
      </c>
      <c r="D240" s="41">
        <f>IFERROR(INDEX(EOF!E$28:E$282,MATCH(A240,EOF!A$28:A$282,0)),"-")/INDEX('Price List'!C:C,MATCH(A240,'Price List'!A:A,0))</f>
        <v>6</v>
      </c>
      <c r="E240" s="38">
        <v>0</v>
      </c>
    </row>
    <row r="241" spans="1:5" hidden="1" x14ac:dyDescent="0.25">
      <c r="A241" s="51" t="s">
        <v>172</v>
      </c>
      <c r="B241" s="103" t="s">
        <v>239</v>
      </c>
      <c r="C241" s="40">
        <f>IFERROR(INDEX(EOF!I$28:I$282,MATCH(A241,EOF!A$28:A$282,0)),"-")*INDEX('Price List'!C:C,MATCH(A241,'Price List'!A:A,0))</f>
        <v>0</v>
      </c>
      <c r="D241" s="41">
        <f>IFERROR(INDEX(EOF!E$28:E$282,MATCH(A241,EOF!A$28:A$282,0)),"-")/INDEX('Price List'!C:C,MATCH(A241,'Price List'!A:A,0))</f>
        <v>8.4</v>
      </c>
      <c r="E241" s="38">
        <v>0</v>
      </c>
    </row>
    <row r="242" spans="1:5" hidden="1" x14ac:dyDescent="0.25">
      <c r="A242" s="51" t="s">
        <v>174</v>
      </c>
      <c r="B242" s="103" t="s">
        <v>240</v>
      </c>
      <c r="C242" s="40">
        <f>IFERROR(INDEX(EOF!I$28:I$282,MATCH(A242,EOF!A$28:A$282,0)),"-")*INDEX('Price List'!C:C,MATCH(A242,'Price List'!A:A,0))</f>
        <v>0</v>
      </c>
      <c r="D242" s="41">
        <f>IFERROR(INDEX(EOF!E$28:E$282,MATCH(A242,EOF!A$28:A$282,0)),"-")/INDEX('Price List'!C:C,MATCH(A242,'Price List'!A:A,0))</f>
        <v>8.4</v>
      </c>
      <c r="E242" s="38">
        <v>0</v>
      </c>
    </row>
    <row r="243" spans="1:5" hidden="1" x14ac:dyDescent="0.25">
      <c r="A243" s="51" t="s">
        <v>170</v>
      </c>
      <c r="B243" s="103" t="s">
        <v>238</v>
      </c>
      <c r="C243" s="40">
        <f>IFERROR(INDEX(EOF!I$28:I$282,MATCH(A243,EOF!A$28:A$282,0)),"-")*INDEX('Price List'!C:C,MATCH(A243,'Price List'!A:A,0))</f>
        <v>0</v>
      </c>
      <c r="D243" s="41">
        <f>IFERROR(INDEX(EOF!E$28:E$282,MATCH(A243,EOF!A$28:A$282,0)),"-")/INDEX('Price List'!C:C,MATCH(A243,'Price List'!A:A,0))</f>
        <v>6</v>
      </c>
      <c r="E243" s="38">
        <v>0</v>
      </c>
    </row>
    <row r="244" spans="1:5" hidden="1" x14ac:dyDescent="0.25">
      <c r="A244" s="51" t="s">
        <v>172</v>
      </c>
      <c r="B244" s="103" t="s">
        <v>239</v>
      </c>
      <c r="C244" s="40">
        <f>IFERROR(INDEX(EOF!I$28:I$282,MATCH(A244,EOF!A$28:A$282,0)),"-")*INDEX('Price List'!C:C,MATCH(A244,'Price List'!A:A,0))</f>
        <v>0</v>
      </c>
      <c r="D244" s="41">
        <f>IFERROR(INDEX(EOF!E$28:E$282,MATCH(A244,EOF!A$28:A$282,0)),"-")/INDEX('Price List'!C:C,MATCH(A244,'Price List'!A:A,0))</f>
        <v>8.4</v>
      </c>
      <c r="E244" s="38">
        <v>0</v>
      </c>
    </row>
    <row r="245" spans="1:5" hidden="1" x14ac:dyDescent="0.25">
      <c r="A245" s="51" t="s">
        <v>174</v>
      </c>
      <c r="B245" s="103" t="s">
        <v>240</v>
      </c>
      <c r="C245" s="40">
        <f>IFERROR(INDEX(EOF!I$28:I$282,MATCH(A245,EOF!A$28:A$282,0)),"-")*INDEX('Price List'!C:C,MATCH(A245,'Price List'!A:A,0))</f>
        <v>0</v>
      </c>
      <c r="D245" s="41">
        <f>IFERROR(INDEX(EOF!E$28:E$282,MATCH(A245,EOF!A$28:A$282,0)),"-")/INDEX('Price List'!C:C,MATCH(A245,'Price List'!A:A,0))</f>
        <v>8.4</v>
      </c>
      <c r="E245" s="38">
        <v>0</v>
      </c>
    </row>
    <row r="246" spans="1:5" hidden="1" x14ac:dyDescent="0.25">
      <c r="A246" s="51" t="s">
        <v>158</v>
      </c>
      <c r="B246" s="103" t="s">
        <v>232</v>
      </c>
      <c r="C246" s="40">
        <f>IFERROR(INDEX(EOF!I$28:I$282,MATCH(A246,EOF!A$28:A$282,0)),"-")*INDEX('Price List'!C:C,MATCH(A246,'Price List'!A:A,0))</f>
        <v>0</v>
      </c>
      <c r="D246" s="41">
        <f>IFERROR(INDEX(EOF!E$28:E$282,MATCH(A246,EOF!A$28:A$282,0)),"-")/INDEX('Price List'!C:C,MATCH(A246,'Price List'!A:A,0))</f>
        <v>9.6</v>
      </c>
      <c r="E246" s="38">
        <v>0</v>
      </c>
    </row>
    <row r="247" spans="1:5" hidden="1" x14ac:dyDescent="0.25">
      <c r="A247" s="51" t="s">
        <v>160</v>
      </c>
      <c r="B247" s="103" t="s">
        <v>233</v>
      </c>
      <c r="C247" s="40">
        <f>IFERROR(INDEX(EOF!I$28:I$282,MATCH(A247,EOF!A$28:A$282,0)),"-")*INDEX('Price List'!C:C,MATCH(A247,'Price List'!A:A,0))</f>
        <v>0</v>
      </c>
      <c r="D247" s="41">
        <f>IFERROR(INDEX(EOF!E$28:E$282,MATCH(A247,EOF!A$28:A$282,0)),"-")/INDEX('Price List'!C:C,MATCH(A247,'Price List'!A:A,0))</f>
        <v>4.2</v>
      </c>
      <c r="E247" s="38">
        <v>0</v>
      </c>
    </row>
    <row r="248" spans="1:5" hidden="1" x14ac:dyDescent="0.25">
      <c r="A248" s="51" t="s">
        <v>162</v>
      </c>
      <c r="B248" s="103" t="s">
        <v>234</v>
      </c>
      <c r="C248" s="40">
        <f>IFERROR(INDEX(EOF!I$28:I$282,MATCH(A248,EOF!A$28:A$282,0)),"-")*INDEX('Price List'!C:C,MATCH(A248,'Price List'!A:A,0))</f>
        <v>0</v>
      </c>
      <c r="D248" s="41">
        <f>IFERROR(INDEX(EOF!E$28:E$282,MATCH(A248,EOF!A$28:A$282,0)),"-")/INDEX('Price List'!C:C,MATCH(A248,'Price List'!A:A,0))</f>
        <v>6</v>
      </c>
      <c r="E248" s="38">
        <v>0</v>
      </c>
    </row>
    <row r="249" spans="1:5" hidden="1" x14ac:dyDescent="0.25">
      <c r="A249" s="51" t="s">
        <v>164</v>
      </c>
      <c r="B249" s="103" t="s">
        <v>235</v>
      </c>
      <c r="C249" s="40">
        <f>IFERROR(INDEX(EOF!I$28:I$282,MATCH(A249,EOF!A$28:A$282,0)),"-")*INDEX('Price List'!C:C,MATCH(A249,'Price List'!A:A,0))</f>
        <v>0</v>
      </c>
      <c r="D249" s="41">
        <f>IFERROR(INDEX(EOF!E$28:E$282,MATCH(A249,EOF!A$28:A$282,0)),"-")/INDEX('Price List'!C:C,MATCH(A249,'Price List'!A:A,0))</f>
        <v>4.2</v>
      </c>
      <c r="E249" s="38">
        <v>0</v>
      </c>
    </row>
    <row r="250" spans="1:5" hidden="1" x14ac:dyDescent="0.25">
      <c r="A250" s="51" t="s">
        <v>166</v>
      </c>
      <c r="B250" s="103" t="s">
        <v>236</v>
      </c>
      <c r="C250" s="40">
        <f>IFERROR(INDEX(EOF!I$28:I$282,MATCH(A250,EOF!A$28:A$282,0)),"-")*INDEX('Price List'!C:C,MATCH(A250,'Price List'!A:A,0))</f>
        <v>0</v>
      </c>
      <c r="D250" s="41">
        <f>IFERROR(INDEX(EOF!E$28:E$282,MATCH(A250,EOF!A$28:A$282,0)),"-")/INDEX('Price List'!C:C,MATCH(A250,'Price List'!A:A,0))</f>
        <v>3</v>
      </c>
      <c r="E250" s="38">
        <v>0</v>
      </c>
    </row>
    <row r="251" spans="1:5" hidden="1" x14ac:dyDescent="0.25">
      <c r="A251" s="51" t="s">
        <v>168</v>
      </c>
      <c r="B251" s="103" t="s">
        <v>237</v>
      </c>
      <c r="C251" s="40">
        <f>IFERROR(INDEX(EOF!I$28:I$282,MATCH(A251,EOF!A$28:A$282,0)),"-")*INDEX('Price List'!C:C,MATCH(A251,'Price List'!A:A,0))</f>
        <v>0</v>
      </c>
      <c r="D251" s="41">
        <f>IFERROR(INDEX(EOF!E$28:E$282,MATCH(A251,EOF!A$28:A$282,0)),"-")/INDEX('Price List'!C:C,MATCH(A251,'Price List'!A:A,0))</f>
        <v>6</v>
      </c>
      <c r="E251" s="38">
        <v>0</v>
      </c>
    </row>
    <row r="252" spans="1:5" hidden="1" x14ac:dyDescent="0.25">
      <c r="A252" s="51" t="s">
        <v>170</v>
      </c>
      <c r="B252" s="103" t="s">
        <v>238</v>
      </c>
      <c r="C252" s="40">
        <f>IFERROR(INDEX(EOF!I$28:I$282,MATCH(A252,EOF!A$28:A$282,0)),"-")*INDEX('Price List'!C:C,MATCH(A252,'Price List'!A:A,0))</f>
        <v>0</v>
      </c>
      <c r="D252" s="41">
        <f>IFERROR(INDEX(EOF!E$28:E$282,MATCH(A252,EOF!A$28:A$282,0)),"-")/INDEX('Price List'!C:C,MATCH(A252,'Price List'!A:A,0))</f>
        <v>6</v>
      </c>
      <c r="E252" s="38">
        <v>0</v>
      </c>
    </row>
    <row r="253" spans="1:5" hidden="1" x14ac:dyDescent="0.25">
      <c r="A253" s="51" t="s">
        <v>172</v>
      </c>
      <c r="B253" s="103" t="s">
        <v>239</v>
      </c>
      <c r="C253" s="40">
        <f>IFERROR(INDEX(EOF!I$28:I$282,MATCH(A253,EOF!A$28:A$282,0)),"-")*INDEX('Price List'!C:C,MATCH(A253,'Price List'!A:A,0))</f>
        <v>0</v>
      </c>
      <c r="D253" s="41">
        <f>IFERROR(INDEX(EOF!E$28:E$282,MATCH(A253,EOF!A$28:A$282,0)),"-")/INDEX('Price List'!C:C,MATCH(A253,'Price List'!A:A,0))</f>
        <v>8.4</v>
      </c>
      <c r="E253" s="38">
        <v>0</v>
      </c>
    </row>
    <row r="254" spans="1:5" hidden="1" x14ac:dyDescent="0.25">
      <c r="A254" s="51" t="s">
        <v>174</v>
      </c>
      <c r="B254" s="103" t="s">
        <v>240</v>
      </c>
      <c r="C254" s="40">
        <f>IFERROR(INDEX(EOF!I$28:I$282,MATCH(A254,EOF!A$28:A$282,0)),"-")*INDEX('Price List'!C:C,MATCH(A254,'Price List'!A:A,0))</f>
        <v>0</v>
      </c>
      <c r="D254" s="41">
        <f>IFERROR(INDEX(EOF!E$28:E$282,MATCH(A254,EOF!A$28:A$282,0)),"-")/INDEX('Price List'!C:C,MATCH(A254,'Price List'!A:A,0))</f>
        <v>8.4</v>
      </c>
      <c r="E254" s="38">
        <v>0</v>
      </c>
    </row>
    <row r="255" spans="1:5" hidden="1" x14ac:dyDescent="0.25">
      <c r="A255" s="51" t="s">
        <v>176</v>
      </c>
      <c r="B255" s="103" t="s">
        <v>241</v>
      </c>
      <c r="C255" s="40" t="e">
        <f>IFERROR(INDEX(EOF!I$28:I$282,MATCH(A255,EOF!A$28:A$282,0)),"-")*INDEX('Price List'!C:C,MATCH(A255,'Price List'!A:A,0))</f>
        <v>#VALUE!</v>
      </c>
      <c r="D255" s="41" t="e">
        <f>IFERROR(INDEX(EOF!E$28:E$282,MATCH(A255,EOF!A$28:A$282,0)),"-")/INDEX('Price List'!C:C,MATCH(A255,'Price List'!A:A,0))</f>
        <v>#VALUE!</v>
      </c>
      <c r="E255" s="38">
        <v>0</v>
      </c>
    </row>
    <row r="256" spans="1:5" hidden="1" x14ac:dyDescent="0.25">
      <c r="A256" s="51" t="s">
        <v>170</v>
      </c>
      <c r="B256" s="79" t="s">
        <v>238</v>
      </c>
      <c r="C256" s="40">
        <f>IFERROR(INDEX(EOF!I$28:I$282,MATCH(A256,EOF!A$28:A$282,0)),"-")*INDEX('Price List'!C:C,MATCH(A256,'Price List'!A:A,0))</f>
        <v>0</v>
      </c>
      <c r="D256" s="41">
        <f>IFERROR(INDEX(EOF!E$28:E$282,MATCH(A256,EOF!A$28:A$282,0)),"-")/INDEX('Price List'!C:C,MATCH(A256,'Price List'!A:A,0))</f>
        <v>6</v>
      </c>
      <c r="E256" s="38">
        <v>0</v>
      </c>
    </row>
    <row r="257" spans="1:5" hidden="1" x14ac:dyDescent="0.25">
      <c r="A257" s="51" t="s">
        <v>172</v>
      </c>
      <c r="B257" s="79" t="s">
        <v>239</v>
      </c>
      <c r="C257" s="40">
        <f>IFERROR(INDEX(EOF!I$28:I$282,MATCH(A257,EOF!A$28:A$282,0)),"-")*INDEX('Price List'!C:C,MATCH(A257,'Price List'!A:A,0))</f>
        <v>0</v>
      </c>
      <c r="D257" s="41">
        <f>IFERROR(INDEX(EOF!E$28:E$282,MATCH(A257,EOF!A$28:A$282,0)),"-")/INDEX('Price List'!C:C,MATCH(A257,'Price List'!A:A,0))</f>
        <v>8.4</v>
      </c>
      <c r="E257" s="38">
        <v>0</v>
      </c>
    </row>
    <row r="258" spans="1:5" hidden="1" x14ac:dyDescent="0.25">
      <c r="A258" s="51" t="s">
        <v>174</v>
      </c>
      <c r="B258" s="79" t="s">
        <v>240</v>
      </c>
      <c r="C258" s="40">
        <f>IFERROR(INDEX(EOF!I$28:I$282,MATCH(A258,EOF!A$28:A$282,0)),"-")*INDEX('Price List'!C:C,MATCH(A258,'Price List'!A:A,0))</f>
        <v>0</v>
      </c>
      <c r="D258" s="41">
        <f>IFERROR(INDEX(EOF!E$28:E$282,MATCH(A258,EOF!A$28:A$282,0)),"-")/INDEX('Price List'!C:C,MATCH(A258,'Price List'!A:A,0))</f>
        <v>8.4</v>
      </c>
      <c r="E258" s="38">
        <v>0</v>
      </c>
    </row>
    <row r="259" spans="1:5" hidden="1" x14ac:dyDescent="0.25">
      <c r="A259" s="51" t="s">
        <v>158</v>
      </c>
      <c r="B259" s="79" t="s">
        <v>232</v>
      </c>
      <c r="C259" s="40">
        <f>IFERROR(INDEX(EOF!I$28:I$282,MATCH(A259,EOF!A$28:A$282,0)),"-")*INDEX('Price List'!C:C,MATCH(A259,'Price List'!A:A,0))</f>
        <v>0</v>
      </c>
      <c r="D259" s="41">
        <f>IFERROR(INDEX(EOF!E$28:E$282,MATCH(A259,EOF!A$28:A$282,0)),"-")/INDEX('Price List'!C:C,MATCH(A259,'Price List'!A:A,0))</f>
        <v>9.6</v>
      </c>
      <c r="E259" s="38">
        <v>0</v>
      </c>
    </row>
    <row r="260" spans="1:5" hidden="1" x14ac:dyDescent="0.25">
      <c r="A260" s="51" t="s">
        <v>160</v>
      </c>
      <c r="B260" s="79" t="s">
        <v>233</v>
      </c>
      <c r="C260" s="40">
        <f>IFERROR(INDEX(EOF!I$28:I$282,MATCH(A260,EOF!A$28:A$282,0)),"-")*INDEX('Price List'!C:C,MATCH(A260,'Price List'!A:A,0))</f>
        <v>0</v>
      </c>
      <c r="D260" s="41">
        <f>IFERROR(INDEX(EOF!E$28:E$282,MATCH(A260,EOF!A$28:A$282,0)),"-")/INDEX('Price List'!C:C,MATCH(A260,'Price List'!A:A,0))</f>
        <v>4.2</v>
      </c>
      <c r="E260" s="38">
        <v>0</v>
      </c>
    </row>
    <row r="261" spans="1:5" hidden="1" x14ac:dyDescent="0.25">
      <c r="A261" s="51" t="s">
        <v>162</v>
      </c>
      <c r="B261" s="79" t="s">
        <v>234</v>
      </c>
      <c r="C261" s="40">
        <f>IFERROR(INDEX(EOF!I$28:I$282,MATCH(A261,EOF!A$28:A$282,0)),"-")*INDEX('Price List'!C:C,MATCH(A261,'Price List'!A:A,0))</f>
        <v>0</v>
      </c>
      <c r="D261" s="41">
        <f>IFERROR(INDEX(EOF!E$28:E$282,MATCH(A261,EOF!A$28:A$282,0)),"-")/INDEX('Price List'!C:C,MATCH(A261,'Price List'!A:A,0))</f>
        <v>6</v>
      </c>
      <c r="E261" s="38">
        <v>0</v>
      </c>
    </row>
    <row r="262" spans="1:5" hidden="1" x14ac:dyDescent="0.25">
      <c r="A262" s="51" t="s">
        <v>164</v>
      </c>
      <c r="B262" s="79" t="s">
        <v>235</v>
      </c>
      <c r="C262" s="40">
        <f>IFERROR(INDEX(EOF!I$28:I$282,MATCH(A262,EOF!A$28:A$282,0)),"-")*INDEX('Price List'!C:C,MATCH(A262,'Price List'!A:A,0))</f>
        <v>0</v>
      </c>
      <c r="D262" s="41">
        <f>IFERROR(INDEX(EOF!E$28:E$282,MATCH(A262,EOF!A$28:A$282,0)),"-")/INDEX('Price List'!C:C,MATCH(A262,'Price List'!A:A,0))</f>
        <v>4.2</v>
      </c>
      <c r="E262" s="38">
        <v>0</v>
      </c>
    </row>
    <row r="263" spans="1:5" hidden="1" x14ac:dyDescent="0.25">
      <c r="A263" s="51" t="s">
        <v>166</v>
      </c>
      <c r="B263" s="79" t="s">
        <v>236</v>
      </c>
      <c r="C263" s="40">
        <f>IFERROR(INDEX(EOF!I$28:I$282,MATCH(A263,EOF!A$28:A$282,0)),"-")*INDEX('Price List'!C:C,MATCH(A263,'Price List'!A:A,0))</f>
        <v>0</v>
      </c>
      <c r="D263" s="41">
        <f>IFERROR(INDEX(EOF!E$28:E$282,MATCH(A263,EOF!A$28:A$282,0)),"-")/INDEX('Price List'!C:C,MATCH(A263,'Price List'!A:A,0))</f>
        <v>3</v>
      </c>
      <c r="E263" s="38">
        <v>0</v>
      </c>
    </row>
    <row r="264" spans="1:5" hidden="1" x14ac:dyDescent="0.25">
      <c r="A264" s="51" t="s">
        <v>168</v>
      </c>
      <c r="B264" s="79" t="s">
        <v>237</v>
      </c>
      <c r="C264" s="40">
        <f>IFERROR(INDEX(EOF!I$28:I$282,MATCH(A264,EOF!A$28:A$282,0)),"-")*INDEX('Price List'!C:C,MATCH(A264,'Price List'!A:A,0))</f>
        <v>0</v>
      </c>
      <c r="D264" s="41">
        <f>IFERROR(INDEX(EOF!E$28:E$282,MATCH(A264,EOF!A$28:A$282,0)),"-")/INDEX('Price List'!C:C,MATCH(A264,'Price List'!A:A,0))</f>
        <v>6</v>
      </c>
      <c r="E264" s="38">
        <v>0</v>
      </c>
    </row>
    <row r="265" spans="1:5" hidden="1" x14ac:dyDescent="0.25">
      <c r="A265" s="51" t="s">
        <v>170</v>
      </c>
      <c r="B265" s="79" t="s">
        <v>238</v>
      </c>
      <c r="C265" s="40">
        <f>IFERROR(INDEX(EOF!I$28:I$282,MATCH(A265,EOF!A$28:A$282,0)),"-")*INDEX('Price List'!C:C,MATCH(A265,'Price List'!A:A,0))</f>
        <v>0</v>
      </c>
      <c r="D265" s="41">
        <f>IFERROR(INDEX(EOF!E$28:E$282,MATCH(A265,EOF!A$28:A$282,0)),"-")/INDEX('Price List'!C:C,MATCH(A265,'Price List'!A:A,0))</f>
        <v>6</v>
      </c>
      <c r="E265" s="38">
        <v>0</v>
      </c>
    </row>
    <row r="266" spans="1:5" hidden="1" x14ac:dyDescent="0.25">
      <c r="A266" s="51" t="s">
        <v>172</v>
      </c>
      <c r="B266" s="79" t="s">
        <v>239</v>
      </c>
      <c r="C266" s="40">
        <f>IFERROR(INDEX(EOF!I$28:I$282,MATCH(A266,EOF!A$28:A$282,0)),"-")*INDEX('Price List'!C:C,MATCH(A266,'Price List'!A:A,0))</f>
        <v>0</v>
      </c>
      <c r="D266" s="41">
        <f>IFERROR(INDEX(EOF!E$28:E$282,MATCH(A266,EOF!A$28:A$282,0)),"-")/INDEX('Price List'!C:C,MATCH(A266,'Price List'!A:A,0))</f>
        <v>8.4</v>
      </c>
      <c r="E266" s="38">
        <v>0</v>
      </c>
    </row>
    <row r="267" spans="1:5" hidden="1" x14ac:dyDescent="0.25">
      <c r="A267" s="51" t="s">
        <v>174</v>
      </c>
      <c r="B267" s="79" t="s">
        <v>240</v>
      </c>
      <c r="C267" s="40">
        <f>IFERROR(INDEX(EOF!I$28:I$282,MATCH(A267,EOF!A$28:A$282,0)),"-")*INDEX('Price List'!C:C,MATCH(A267,'Price List'!A:A,0))</f>
        <v>0</v>
      </c>
      <c r="D267" s="41">
        <f>IFERROR(INDEX(EOF!E$28:E$282,MATCH(A267,EOF!A$28:A$282,0)),"-")/INDEX('Price List'!C:C,MATCH(A267,'Price List'!A:A,0))</f>
        <v>8.4</v>
      </c>
      <c r="E267" s="38">
        <v>0</v>
      </c>
    </row>
    <row r="268" spans="1:5" hidden="1" x14ac:dyDescent="0.25">
      <c r="A268" s="51" t="s">
        <v>176</v>
      </c>
      <c r="B268" s="79" t="s">
        <v>241</v>
      </c>
      <c r="C268" s="40" t="e">
        <f>IFERROR(INDEX(EOF!I$28:I$282,MATCH(A268,EOF!A$28:A$282,0)),"-")*INDEX('Price List'!C:C,MATCH(A268,'Price List'!A:A,0))</f>
        <v>#VALUE!</v>
      </c>
      <c r="D268" s="41" t="e">
        <f>IFERROR(INDEX(EOF!E$28:E$282,MATCH(A268,EOF!A$28:A$282,0)),"-")/INDEX('Price List'!C:C,MATCH(A268,'Price List'!A:A,0))</f>
        <v>#VALUE!</v>
      </c>
      <c r="E268" s="38">
        <v>0</v>
      </c>
    </row>
    <row r="269" spans="1:5" hidden="1" x14ac:dyDescent="0.25">
      <c r="A269" s="51" t="s">
        <v>176</v>
      </c>
      <c r="B269" s="51" t="s">
        <v>241</v>
      </c>
      <c r="C269" s="40" t="e">
        <f>IFERROR(INDEX(EOF!I$28:I$282,MATCH(A269,EOF!A$28:A$282,0)),"-")*INDEX('Price List'!C:C,MATCH(A269,'Price List'!A:A,0))</f>
        <v>#VALUE!</v>
      </c>
      <c r="D269" s="41" t="e">
        <f>IFERROR(INDEX(EOF!E$28:E$282,MATCH(A269,EOF!A$28:A$282,0)),"-")/INDEX('Price List'!C:C,MATCH(A269,'Price List'!A:A,0))</f>
        <v>#VALUE!</v>
      </c>
      <c r="E269" s="38">
        <v>0</v>
      </c>
    </row>
  </sheetData>
  <sheetCalcPr fullCalcOnLoad="1"/>
  <sheetProtection password="CE28" sheet="1" objects="1" scenarios="1" autoFilter="0"/>
  <autoFilter ref="C1:C269">
    <filterColumn colId="0">
      <customFilters and="1">
        <customFilter operator="greaterThanOrEqual" val="1"/>
      </customFilters>
    </filterColumn>
  </autoFilter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EOF</vt:lpstr>
      <vt:lpstr>Price List</vt:lpstr>
      <vt:lpstr>1st Ship</vt:lpstr>
      <vt:lpstr>2nd Ship</vt:lpstr>
      <vt:lpstr>3rd Ship</vt:lpstr>
      <vt:lpstr>4th Ship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Lilypond Marketing</dc:creator>
  <cp:lastModifiedBy>Bill Dawson</cp:lastModifiedBy>
  <cp:lastPrinted>2015-06-11T17:25:21Z</cp:lastPrinted>
  <dcterms:created xsi:type="dcterms:W3CDTF">2015-06-10T17:39:44Z</dcterms:created>
  <dcterms:modified xsi:type="dcterms:W3CDTF">2019-07-22T20:30:48Z</dcterms:modified>
</cp:coreProperties>
</file>